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kul/Documents/Assetyogi/Youtube/Videos 2024/Capital Gains Tax on Property /"/>
    </mc:Choice>
  </mc:AlternateContent>
  <xr:revisionPtr revIDLastSave="0" documentId="13_ncr:1_{BAEA1707-CCDB-7A4A-AB20-E909E0742454}" xr6:coauthVersionLast="47" xr6:coauthVersionMax="47" xr10:uidLastSave="{00000000-0000-0000-0000-000000000000}"/>
  <bookViews>
    <workbookView xWindow="0" yWindow="580" windowWidth="30700" windowHeight="17060" xr2:uid="{ADBB091A-641E-3544-85BF-97CDC228A3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25" i="1"/>
  <c r="F15" i="1"/>
  <c r="F16" i="1" s="1"/>
  <c r="F13" i="1"/>
  <c r="F14" i="1" s="1"/>
  <c r="C13" i="1"/>
  <c r="C14" i="1" s="1"/>
  <c r="F7" i="1"/>
  <c r="C9" i="1"/>
  <c r="C4" i="1"/>
  <c r="F9" i="1" l="1"/>
  <c r="F8" i="1"/>
  <c r="C10" i="1"/>
  <c r="C15" i="1" l="1"/>
  <c r="C16" i="1" s="1"/>
</calcChain>
</file>

<file path=xl/sharedStrings.xml><?xml version="1.0" encoding="utf-8"?>
<sst xmlns="http://schemas.openxmlformats.org/spreadsheetml/2006/main" count="54" uniqueCount="50">
  <si>
    <t>Financial Year</t>
  </si>
  <si>
    <t>Cost Inflation Index (CII)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</si>
  <si>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</si>
  <si>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</si>
  <si>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</si>
  <si>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</si>
  <si>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</si>
  <si>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</si>
  <si>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</si>
  <si>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</si>
  <si>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</si>
  <si>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</si>
  <si>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</si>
  <si>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</si>
  <si>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</si>
  <si>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</si>
  <si>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</si>
  <si>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</si>
  <si>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</si>
  <si>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</si>
  <si>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</si>
  <si>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</si>
  <si>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</si>
  <si>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</si>
  <si>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</si>
  <si>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Sale Year</t>
  </si>
  <si>
    <t>Purchase Year</t>
  </si>
  <si>
    <t>LTCG Tax @ 20%</t>
  </si>
  <si>
    <t xml:space="preserve">2001-02 </t>
  </si>
  <si>
    <t>LTCG (S-C)</t>
  </si>
  <si>
    <t>CII (Purchase Yr)</t>
  </si>
  <si>
    <t>CII (Sale Yr)</t>
  </si>
  <si>
    <t>LTCG (S-P)</t>
  </si>
  <si>
    <t>LTCG Tax @ 12.5%</t>
  </si>
  <si>
    <t>Property Sold Before 23.07.24</t>
  </si>
  <si>
    <t>Property Sold On or After 23.07.24</t>
  </si>
  <si>
    <t>Investment Years</t>
  </si>
  <si>
    <t>Annualised Inflation</t>
  </si>
  <si>
    <t>Property Growth
(CAGR)</t>
  </si>
  <si>
    <t>Holding Period &gt; 2 Yrs</t>
  </si>
  <si>
    <t>For Properties bought before 1 Apr 2001, enter Stamp Duty Value or Fair Market Value on 1 Apr 2001, whichever is lower</t>
  </si>
  <si>
    <t xml:space="preserve">Capital Gains Tax Calculation on Property </t>
  </si>
  <si>
    <t>By AssetYogi</t>
  </si>
  <si>
    <t xml:space="preserve">STCG Tax </t>
  </si>
  <si>
    <t>Inflation Rate</t>
  </si>
  <si>
    <r>
      <t xml:space="preserve">Purchase Price </t>
    </r>
    <r>
      <rPr>
        <b/>
        <sz val="14"/>
        <color theme="1"/>
        <rFont val="Calibri"/>
        <family val="2"/>
        <scheme val="minor"/>
      </rPr>
      <t>(P)</t>
    </r>
  </si>
  <si>
    <r>
      <t xml:space="preserve">Sale Price </t>
    </r>
    <r>
      <rPr>
        <b/>
        <sz val="14"/>
        <color theme="1"/>
        <rFont val="Calibri"/>
        <family val="2"/>
        <scheme val="minor"/>
      </rPr>
      <t>(S)</t>
    </r>
  </si>
  <si>
    <r>
      <t xml:space="preserve">Cost of Acquisition
(CII Adjusted) </t>
    </r>
    <r>
      <rPr>
        <b/>
        <sz val="14"/>
        <color theme="1"/>
        <rFont val="Calibri"/>
        <family val="2"/>
        <scheme val="minor"/>
      </rPr>
      <t>(C )</t>
    </r>
  </si>
  <si>
    <t>STCG (S-P)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</si>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</sst>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2">
    <xf numFmtId="0" fontId="0" fillId="0" borderId="0" xfId="0"/>
    <xf numFmtId="0" fontId="4" fillId="3" borderId="0" xfId="0" applyFont="1" applyFill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164" fontId="1" fillId="0" borderId="0" xfId="1" applyNumberFormat="1" applyFont="1" applyFill="1" applyAlignment="1" applyProtection="1">
      <alignment vertical="center"/>
      <protection hidden="1"/>
    </xf>
    <xf numFmtId="0" fontId="3" fillId="0" borderId="1" xfId="0" applyFont="1" applyBorder="1" applyAlignment="1" applyProtection="1">
      <alignment vertical="center" wrapText="1"/>
      <protection hidden="1"/>
    </xf>
    <xf numFmtId="10" fontId="3" fillId="0" borderId="1" xfId="2" applyNumberFormat="1" applyFont="1" applyFill="1" applyBorder="1" applyAlignment="1" applyProtection="1">
      <alignment vertical="center"/>
      <protection hidden="1"/>
    </xf>
    <xf numFmtId="10" fontId="1" fillId="0" borderId="1" xfId="2" applyNumberFormat="1" applyFont="1" applyFill="1" applyBorder="1" applyAlignment="1" applyProtection="1">
      <alignment vertical="center"/>
      <protection hidden="1"/>
    </xf>
    <xf numFmtId="0" fontId="1" fillId="0" borderId="1" xfId="0" applyFont="1" applyBorder="1" applyAlignment="1" applyProtection="1">
      <alignment vertical="center" wrapText="1"/>
      <protection hidden="1"/>
    </xf>
    <xf numFmtId="164" fontId="1" fillId="0" borderId="1" xfId="1" applyNumberFormat="1" applyFont="1" applyBorder="1" applyAlignment="1" applyProtection="1">
      <alignment vertical="center"/>
      <protection hidden="1"/>
    </xf>
    <xf numFmtId="0" fontId="3" fillId="0" borderId="0" xfId="0" applyFont="1" applyAlignment="1" applyProtection="1">
      <alignment vertical="center" wrapText="1"/>
      <protection hidden="1"/>
    </xf>
    <xf numFmtId="43" fontId="3" fillId="0" borderId="0" xfId="1" applyFont="1" applyFill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 wrapText="1"/>
      <protection hidden="1"/>
    </xf>
    <xf numFmtId="164" fontId="1" fillId="0" borderId="0" xfId="1" applyNumberFormat="1" applyFont="1" applyBorder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164" fontId="1" fillId="0" borderId="1" xfId="1" applyNumberFormat="1" applyFont="1" applyBorder="1" applyAlignment="1" applyProtection="1">
      <alignment horizontal="right" vertical="center" wrapText="1"/>
      <protection hidden="1"/>
    </xf>
    <xf numFmtId="0" fontId="1" fillId="0" borderId="0" xfId="0" applyFont="1" applyAlignment="1" applyProtection="1">
      <alignment horizontal="left" vertical="center"/>
      <protection hidden="1"/>
    </xf>
    <xf numFmtId="164" fontId="1" fillId="0" borderId="1" xfId="0" applyNumberFormat="1" applyFont="1" applyBorder="1" applyAlignment="1" applyProtection="1">
      <alignment vertical="center"/>
      <protection hidden="1"/>
    </xf>
    <xf numFmtId="0" fontId="3" fillId="4" borderId="1" xfId="0" applyFont="1" applyFill="1" applyBorder="1" applyAlignment="1" applyProtection="1">
      <alignment vertical="center"/>
      <protection hidden="1"/>
    </xf>
    <xf numFmtId="164" fontId="3" fillId="4" borderId="1" xfId="1" applyNumberFormat="1" applyFont="1" applyFill="1" applyBorder="1" applyAlignment="1" applyProtection="1">
      <alignment vertical="center"/>
      <protection hidden="1"/>
    </xf>
    <xf numFmtId="0" fontId="3" fillId="5" borderId="1" xfId="0" applyFont="1" applyFill="1" applyBorder="1" applyAlignment="1" applyProtection="1">
      <alignment vertical="center"/>
      <protection hidden="1"/>
    </xf>
    <xf numFmtId="164" fontId="3" fillId="5" borderId="1" xfId="1" applyNumberFormat="1" applyFont="1" applyFill="1" applyBorder="1" applyAlignment="1" applyProtection="1">
      <alignment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vertical="center"/>
      <protection hidden="1"/>
    </xf>
    <xf numFmtId="0" fontId="7" fillId="0" borderId="1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9" fontId="7" fillId="0" borderId="1" xfId="2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2" borderId="1" xfId="0" applyFont="1" applyFill="1" applyBorder="1" applyAlignment="1" applyProtection="1">
      <alignment horizontal="right" vertical="center"/>
      <protection locked="0"/>
    </xf>
    <xf numFmtId="164" fontId="1" fillId="2" borderId="1" xfId="1" applyNumberFormat="1" applyFont="1" applyFill="1" applyBorder="1" applyAlignment="1" applyProtection="1">
      <alignment vertical="center"/>
      <protection locked="0"/>
    </xf>
    <xf numFmtId="164" fontId="1" fillId="2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hidden="1"/>
    </xf>
    <xf numFmtId="0" fontId="3" fillId="5" borderId="1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4" fillId="3" borderId="0" xfId="0" applyFont="1" applyFill="1" applyAlignment="1" applyProtection="1">
      <alignment horizontal="center" vertical="center"/>
      <protection hidden="1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colors>
    <mruColors>
      <color rgb="FF0B70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59B8B-DC33-784C-BAB0-5664206E74C2}">
  <dimension ref="B1:H48"/>
  <sheetViews>
    <sheetView tabSelected="1" zoomScale="130" zoomScaleNormal="130" workbookViewId="0">
      <pane ySplit="1" topLeftCell="A2" activePane="bottomLeft" state="frozen"/>
      <selection pane="bottomLeft" activeCell="F8" sqref="F8"/>
    </sheetView>
  </sheetViews>
  <sheetFormatPr baseColWidth="10" defaultRowHeight="19" x14ac:dyDescent="0.2"/>
  <cols>
    <col min="1" max="1" width="4.1640625" style="4" customWidth="1"/>
    <col min="2" max="2" width="21.83203125" style="4" customWidth="1"/>
    <col min="3" max="3" width="16.83203125" style="4" customWidth="1"/>
    <col min="4" max="4" width="5.83203125" style="4" customWidth="1"/>
    <col min="5" max="5" width="22.83203125" style="4" bestFit="1" customWidth="1"/>
    <col min="6" max="6" width="20.5" style="4" customWidth="1"/>
    <col min="7" max="7" width="12.83203125" style="4" customWidth="1"/>
    <col min="8" max="8" width="12.5" style="4" customWidth="1"/>
    <col min="9" max="9" width="12.83203125" style="4" customWidth="1"/>
    <col min="10" max="10" width="12.33203125" style="4" customWidth="1"/>
    <col min="11" max="11" width="12.83203125" style="4" customWidth="1"/>
    <col min="12" max="12" width="13.5" style="4" customWidth="1"/>
    <col min="13" max="16384" width="10.83203125" style="4"/>
  </cols>
  <sheetData>
    <row r="1" spans="2:8" s="2" customFormat="1" ht="24" x14ac:dyDescent="0.2">
      <c r="B1" s="1" t="s">
        <v>41</v>
      </c>
      <c r="C1" s="1"/>
      <c r="D1" s="1"/>
      <c r="E1" s="1"/>
      <c r="F1" s="1"/>
      <c r="G1" s="41" t="s">
        <v>42</v>
      </c>
      <c r="H1" s="41"/>
    </row>
    <row r="3" spans="2:8" x14ac:dyDescent="0.2">
      <c r="B3" s="3" t="s">
        <v>26</v>
      </c>
      <c r="C3" s="35" t="s">
        <v>28</v>
      </c>
      <c r="F3" s="5"/>
    </row>
    <row r="4" spans="2:8" x14ac:dyDescent="0.2">
      <c r="B4" s="3" t="s">
        <v>30</v>
      </c>
      <c r="C4" s="3">
        <f>VLOOKUP(C3,B24:C47, 2, FALSE)</f>
        <v>100</v>
      </c>
    </row>
    <row r="5" spans="2:8" ht="39" customHeight="1" x14ac:dyDescent="0.2">
      <c r="B5" s="3" t="s">
        <v>45</v>
      </c>
      <c r="C5" s="36">
        <v>800000</v>
      </c>
      <c r="E5" s="40" t="s">
        <v>40</v>
      </c>
      <c r="F5" s="40"/>
      <c r="G5" s="40"/>
      <c r="H5" s="40"/>
    </row>
    <row r="6" spans="2:8" x14ac:dyDescent="0.2">
      <c r="B6" s="3" t="s">
        <v>39</v>
      </c>
      <c r="C6" s="37" t="s">
        <v>49</v>
      </c>
      <c r="F6" s="6"/>
    </row>
    <row r="7" spans="2:8" x14ac:dyDescent="0.2">
      <c r="B7" s="3" t="s">
        <v>25</v>
      </c>
      <c r="C7" s="35" t="s">
        <v>24</v>
      </c>
      <c r="E7" s="3" t="s">
        <v>36</v>
      </c>
      <c r="F7" s="3">
        <f>(VLOOKUP(C7, B24:D47, 3, FALSE) - VLOOKUP(C3, B24:D47, 3, FALSE))</f>
        <v>23</v>
      </c>
    </row>
    <row r="8" spans="2:8" ht="40" x14ac:dyDescent="0.2">
      <c r="B8" s="3" t="s">
        <v>46</v>
      </c>
      <c r="C8" s="36">
        <v>6410000</v>
      </c>
      <c r="E8" s="7" t="s">
        <v>38</v>
      </c>
      <c r="F8" s="8">
        <f>RATE(F7, 0, C5, -C8, 0)</f>
        <v>9.4697843933081019E-2</v>
      </c>
    </row>
    <row r="9" spans="2:8" x14ac:dyDescent="0.2">
      <c r="B9" s="3" t="s">
        <v>31</v>
      </c>
      <c r="C9" s="3">
        <f>VLOOKUP(C7,B24:C47, 2, FALSE)</f>
        <v>363</v>
      </c>
      <c r="E9" s="3" t="s">
        <v>37</v>
      </c>
      <c r="F9" s="9">
        <f>RATE(F7, 0, C4, -C9, 0)</f>
        <v>5.76543655147157E-2</v>
      </c>
    </row>
    <row r="10" spans="2:8" ht="40" x14ac:dyDescent="0.2">
      <c r="B10" s="10" t="s">
        <v>47</v>
      </c>
      <c r="C10" s="11">
        <f>C5*C9/C4</f>
        <v>2904000</v>
      </c>
      <c r="E10" s="12"/>
      <c r="F10" s="13"/>
    </row>
    <row r="11" spans="2:8" x14ac:dyDescent="0.2">
      <c r="B11" s="14"/>
      <c r="C11" s="15"/>
      <c r="E11" s="12"/>
      <c r="F11" s="13"/>
    </row>
    <row r="12" spans="2:8" s="16" customFormat="1" x14ac:dyDescent="0.2">
      <c r="B12" s="38" t="s">
        <v>34</v>
      </c>
      <c r="C12" s="38"/>
      <c r="E12" s="39" t="s">
        <v>35</v>
      </c>
      <c r="F12" s="39"/>
    </row>
    <row r="13" spans="2:8" s="19" customFormat="1" ht="20" x14ac:dyDescent="0.2">
      <c r="B13" s="17" t="s">
        <v>48</v>
      </c>
      <c r="C13" s="18">
        <f>IF(C6="No", (C8-C5), 0)</f>
        <v>0</v>
      </c>
      <c r="E13" s="17" t="s">
        <v>48</v>
      </c>
      <c r="F13" s="18">
        <f>IF(C6="No", (C8-C5), 0)</f>
        <v>0</v>
      </c>
    </row>
    <row r="14" spans="2:8" s="19" customFormat="1" ht="20" x14ac:dyDescent="0.2">
      <c r="B14" s="17" t="s">
        <v>43</v>
      </c>
      <c r="C14" s="18">
        <f>IF(C13&gt;0, "As per slab rate", 0)</f>
        <v>0</v>
      </c>
      <c r="E14" s="17" t="s">
        <v>43</v>
      </c>
      <c r="F14" s="18">
        <f>IF(F13&gt;0, "As per slab rate", 0)</f>
        <v>0</v>
      </c>
    </row>
    <row r="15" spans="2:8" x14ac:dyDescent="0.2">
      <c r="B15" s="3" t="s">
        <v>29</v>
      </c>
      <c r="C15" s="20">
        <f>IF(C6="Yes",(C8-C10),0)</f>
        <v>3506000</v>
      </c>
      <c r="E15" s="3" t="s">
        <v>32</v>
      </c>
      <c r="F15" s="20">
        <f>IF(C6="Yes", C8-C5, 0)</f>
        <v>5610000</v>
      </c>
    </row>
    <row r="16" spans="2:8" s="16" customFormat="1" x14ac:dyDescent="0.2">
      <c r="B16" s="21" t="s">
        <v>27</v>
      </c>
      <c r="C16" s="22">
        <f>IF(C15&gt;0, 0.2*C15, 0)</f>
        <v>701200</v>
      </c>
      <c r="E16" s="23" t="s">
        <v>33</v>
      </c>
      <c r="F16" s="24">
        <f>IF(F15&gt;0, 0.125*F15, 0)</f>
        <v>701250</v>
      </c>
    </row>
    <row r="23" spans="2:5" s="28" customFormat="1" ht="36" x14ac:dyDescent="0.2">
      <c r="B23" s="25" t="s">
        <v>0</v>
      </c>
      <c r="C23" s="26" t="s">
        <v>1</v>
      </c>
      <c r="D23" s="27"/>
      <c r="E23" s="25" t="s">
        <v>44</v>
      </c>
    </row>
    <row r="24" spans="2:5" s="32" customFormat="1" ht="17" x14ac:dyDescent="0.2">
      <c r="B24" s="29" t="s">
        <v>28</v>
      </c>
      <c r="C24" s="29">
        <v>100</v>
      </c>
      <c r="D24" s="30">
        <v>1</v>
      </c>
      <c r="E24" s="31"/>
    </row>
    <row r="25" spans="2:5" s="32" customFormat="1" ht="17" x14ac:dyDescent="0.2">
      <c r="B25" s="29" t="s">
        <v>2</v>
      </c>
      <c r="C25" s="29">
        <v>105</v>
      </c>
      <c r="D25" s="30">
        <v>2</v>
      </c>
      <c r="E25" s="33">
        <f>(C25-C24)/C24</f>
        <v>0.05</v>
      </c>
    </row>
    <row r="26" spans="2:5" s="32" customFormat="1" ht="17" x14ac:dyDescent="0.2">
      <c r="B26" s="29" t="s">
        <v>3</v>
      </c>
      <c r="C26" s="29">
        <v>109</v>
      </c>
      <c r="D26" s="30">
        <v>3</v>
      </c>
      <c r="E26" s="33">
        <f t="shared" ref="E26:E47" si="0">(C26-C25)/C25</f>
        <v>3.8095238095238099E-2</v>
      </c>
    </row>
    <row r="27" spans="2:5" s="32" customFormat="1" ht="17" x14ac:dyDescent="0.2">
      <c r="B27" s="29" t="s">
        <v>4</v>
      </c>
      <c r="C27" s="29">
        <v>113</v>
      </c>
      <c r="D27" s="30">
        <v>4</v>
      </c>
      <c r="E27" s="33">
        <f t="shared" si="0"/>
        <v>3.669724770642202E-2</v>
      </c>
    </row>
    <row r="28" spans="2:5" s="32" customFormat="1" ht="17" x14ac:dyDescent="0.2">
      <c r="B28" s="29" t="s">
        <v>5</v>
      </c>
      <c r="C28" s="29">
        <v>117</v>
      </c>
      <c r="D28" s="30">
        <v>5</v>
      </c>
      <c r="E28" s="33">
        <f t="shared" si="0"/>
        <v>3.5398230088495575E-2</v>
      </c>
    </row>
    <row r="29" spans="2:5" s="32" customFormat="1" ht="17" x14ac:dyDescent="0.2">
      <c r="B29" s="29" t="s">
        <v>6</v>
      </c>
      <c r="C29" s="29">
        <v>122</v>
      </c>
      <c r="D29" s="30">
        <v>6</v>
      </c>
      <c r="E29" s="33">
        <f t="shared" si="0"/>
        <v>4.2735042735042736E-2</v>
      </c>
    </row>
    <row r="30" spans="2:5" s="32" customFormat="1" ht="17" x14ac:dyDescent="0.2">
      <c r="B30" s="29" t="s">
        <v>7</v>
      </c>
      <c r="C30" s="29">
        <v>129</v>
      </c>
      <c r="D30" s="30">
        <v>7</v>
      </c>
      <c r="E30" s="33">
        <f t="shared" si="0"/>
        <v>5.737704918032787E-2</v>
      </c>
    </row>
    <row r="31" spans="2:5" s="32" customFormat="1" ht="17" x14ac:dyDescent="0.2">
      <c r="B31" s="29" t="s">
        <v>8</v>
      </c>
      <c r="C31" s="29">
        <v>137</v>
      </c>
      <c r="D31" s="30">
        <v>8</v>
      </c>
      <c r="E31" s="33">
        <f t="shared" si="0"/>
        <v>6.2015503875968991E-2</v>
      </c>
    </row>
    <row r="32" spans="2:5" s="32" customFormat="1" ht="17" x14ac:dyDescent="0.2">
      <c r="B32" s="29" t="s">
        <v>9</v>
      </c>
      <c r="C32" s="29">
        <v>148</v>
      </c>
      <c r="D32" s="30">
        <v>9</v>
      </c>
      <c r="E32" s="33">
        <f t="shared" si="0"/>
        <v>8.0291970802919707E-2</v>
      </c>
    </row>
    <row r="33" spans="2:5" s="32" customFormat="1" ht="17" x14ac:dyDescent="0.2">
      <c r="B33" s="29" t="s">
        <v>10</v>
      </c>
      <c r="C33" s="29">
        <v>167</v>
      </c>
      <c r="D33" s="30">
        <v>10</v>
      </c>
      <c r="E33" s="33">
        <f t="shared" si="0"/>
        <v>0.12837837837837837</v>
      </c>
    </row>
    <row r="34" spans="2:5" s="32" customFormat="1" ht="17" x14ac:dyDescent="0.2">
      <c r="B34" s="29" t="s">
        <v>11</v>
      </c>
      <c r="C34" s="29">
        <v>184</v>
      </c>
      <c r="D34" s="30">
        <v>11</v>
      </c>
      <c r="E34" s="33">
        <f t="shared" si="0"/>
        <v>0.10179640718562874</v>
      </c>
    </row>
    <row r="35" spans="2:5" s="32" customFormat="1" ht="17" x14ac:dyDescent="0.2">
      <c r="B35" s="29" t="s">
        <v>12</v>
      </c>
      <c r="C35" s="29">
        <v>200</v>
      </c>
      <c r="D35" s="30">
        <v>12</v>
      </c>
      <c r="E35" s="33">
        <f t="shared" si="0"/>
        <v>8.6956521739130432E-2</v>
      </c>
    </row>
    <row r="36" spans="2:5" s="32" customFormat="1" ht="17" x14ac:dyDescent="0.2">
      <c r="B36" s="29" t="s">
        <v>13</v>
      </c>
      <c r="C36" s="29">
        <v>220</v>
      </c>
      <c r="D36" s="30">
        <v>13</v>
      </c>
      <c r="E36" s="33">
        <f t="shared" si="0"/>
        <v>0.1</v>
      </c>
    </row>
    <row r="37" spans="2:5" s="32" customFormat="1" ht="17" x14ac:dyDescent="0.2">
      <c r="B37" s="29" t="s">
        <v>14</v>
      </c>
      <c r="C37" s="29">
        <v>240</v>
      </c>
      <c r="D37" s="30">
        <v>14</v>
      </c>
      <c r="E37" s="33">
        <f t="shared" si="0"/>
        <v>9.0909090909090912E-2</v>
      </c>
    </row>
    <row r="38" spans="2:5" s="32" customFormat="1" ht="17" x14ac:dyDescent="0.2">
      <c r="B38" s="29" t="s">
        <v>15</v>
      </c>
      <c r="C38" s="29">
        <v>254</v>
      </c>
      <c r="D38" s="30">
        <v>15</v>
      </c>
      <c r="E38" s="33">
        <f t="shared" si="0"/>
        <v>5.8333333333333334E-2</v>
      </c>
    </row>
    <row r="39" spans="2:5" s="32" customFormat="1" ht="17" x14ac:dyDescent="0.2">
      <c r="B39" s="29" t="s">
        <v>16</v>
      </c>
      <c r="C39" s="29">
        <v>264</v>
      </c>
      <c r="D39" s="30">
        <v>16</v>
      </c>
      <c r="E39" s="33">
        <f t="shared" si="0"/>
        <v>3.937007874015748E-2</v>
      </c>
    </row>
    <row r="40" spans="2:5" s="32" customFormat="1" ht="17" x14ac:dyDescent="0.2">
      <c r="B40" s="29" t="s">
        <v>17</v>
      </c>
      <c r="C40" s="29">
        <v>272</v>
      </c>
      <c r="D40" s="30">
        <v>17</v>
      </c>
      <c r="E40" s="33">
        <f t="shared" si="0"/>
        <v>3.0303030303030304E-2</v>
      </c>
    </row>
    <row r="41" spans="2:5" s="32" customFormat="1" ht="17" x14ac:dyDescent="0.2">
      <c r="B41" s="29" t="s">
        <v>18</v>
      </c>
      <c r="C41" s="29">
        <v>280</v>
      </c>
      <c r="D41" s="30">
        <v>18</v>
      </c>
      <c r="E41" s="33">
        <f t="shared" si="0"/>
        <v>2.9411764705882353E-2</v>
      </c>
    </row>
    <row r="42" spans="2:5" s="32" customFormat="1" ht="17" x14ac:dyDescent="0.2">
      <c r="B42" s="29" t="s">
        <v>19</v>
      </c>
      <c r="C42" s="29">
        <v>289</v>
      </c>
      <c r="D42" s="30">
        <v>19</v>
      </c>
      <c r="E42" s="33">
        <f t="shared" si="0"/>
        <v>3.214285714285714E-2</v>
      </c>
    </row>
    <row r="43" spans="2:5" s="32" customFormat="1" ht="17" x14ac:dyDescent="0.2">
      <c r="B43" s="29" t="s">
        <v>20</v>
      </c>
      <c r="C43" s="29">
        <v>301</v>
      </c>
      <c r="D43" s="30">
        <v>20</v>
      </c>
      <c r="E43" s="33">
        <f t="shared" si="0"/>
        <v>4.1522491349480967E-2</v>
      </c>
    </row>
    <row r="44" spans="2:5" s="32" customFormat="1" ht="17" x14ac:dyDescent="0.2">
      <c r="B44" s="29" t="s">
        <v>21</v>
      </c>
      <c r="C44" s="29">
        <v>317</v>
      </c>
      <c r="D44" s="30">
        <v>21</v>
      </c>
      <c r="E44" s="33">
        <f t="shared" si="0"/>
        <v>5.3156146179401995E-2</v>
      </c>
    </row>
    <row r="45" spans="2:5" s="32" customFormat="1" ht="17" x14ac:dyDescent="0.2">
      <c r="B45" s="29" t="s">
        <v>22</v>
      </c>
      <c r="C45" s="29">
        <v>331</v>
      </c>
      <c r="D45" s="30">
        <v>22</v>
      </c>
      <c r="E45" s="33">
        <f t="shared" si="0"/>
        <v>4.4164037854889593E-2</v>
      </c>
    </row>
    <row r="46" spans="2:5" s="32" customFormat="1" ht="17" x14ac:dyDescent="0.2">
      <c r="B46" s="29" t="s">
        <v>23</v>
      </c>
      <c r="C46" s="29">
        <v>348</v>
      </c>
      <c r="D46" s="30">
        <v>23</v>
      </c>
      <c r="E46" s="33">
        <f t="shared" si="0"/>
        <v>5.1359516616314202E-2</v>
      </c>
    </row>
    <row r="47" spans="2:5" s="32" customFormat="1" ht="17" x14ac:dyDescent="0.2">
      <c r="B47" s="25" t="s">
        <v>24</v>
      </c>
      <c r="C47" s="25">
        <v>363</v>
      </c>
      <c r="D47" s="30">
        <v>24</v>
      </c>
      <c r="E47" s="33">
        <f t="shared" si="0"/>
        <v>4.3103448275862072E-2</v>
      </c>
    </row>
    <row r="48" spans="2:5" x14ac:dyDescent="0.2">
      <c r="B48" s="34"/>
      <c r="C48" s="34"/>
    </row>
  </sheetData>
  <sheetProtection algorithmName="SHA-512" hashValue="r3O3p/zPOEHbZP10gZBx7FRDKJD1BhGpNcUMiHVRmF2Eqf3UHQxKiElz00x0tQRq5D/Rbno7fbGsX2xnzgAerg==" saltValue="ixOecyRa0W7mI/J2FHqPPQ==" spinCount="100000" sheet="1"/>
  <mergeCells count="4">
    <mergeCell ref="B12:C12"/>
    <mergeCell ref="E12:F12"/>
    <mergeCell ref="E5:H5"/>
    <mergeCell ref="G1:H1"/>
  </mergeCells>
  <dataValidations count="2">
    <dataValidation type="list" allowBlank="1" showInputMessage="1" showErrorMessage="1" sqref="C3 C7 F3" xr:uid="{EE5D7B25-44D7-9547-95C8-647C34495701}">
      <formula1>$B$24:$B$47</formula1>
    </dataValidation>
    <dataValidation type="list" allowBlank="1" showInputMessage="1" showErrorMessage="1" sqref="C6" xr:uid="{71EF604F-E7A7-AC40-85C1-518CA6AAD317}">
      <formula1>"Yes, 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Mukul Malik</dc:creator>
  <cp:lastModifiedBy>Mukul Malik</cp:lastModifiedBy>
  <dcterms:created xsi:type="dcterms:W3CDTF">2024-07-26T10:39:21Z</dcterms:created>
  <dcterms:modified xsi:type="dcterms:W3CDTF">2024-07-30T07:07:04Z</dcterms:modified>
</cp:coreProperties>
</file>