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mukul/Documents/Assetyogi/Youtube/Videos AssetYogi-NDTV/2. Save Interest on Home Loan/"/>
    </mc:Choice>
  </mc:AlternateContent>
  <xr:revisionPtr revIDLastSave="0" documentId="13_ncr:1_{E9E32B03-8524-B94B-9304-AD0F102DD882}" xr6:coauthVersionLast="47" xr6:coauthVersionMax="47" xr10:uidLastSave="{00000000-0000-0000-0000-000000000000}"/>
  <bookViews>
    <workbookView xWindow="0" yWindow="500" windowWidth="30720" windowHeight="17180" xr2:uid="{00000000-000D-0000-FFFF-FFFF00000000}"/>
  </bookViews>
  <sheets>
    <sheet name="EMI Calculator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2" l="1"/>
  <c r="G13" i="2"/>
  <c r="G11" i="2"/>
  <c r="E8" i="2"/>
  <c r="E59" i="1" l="1"/>
  <c r="H59" i="1" s="1"/>
  <c r="D12" i="1" l="1"/>
  <c r="M24" i="1" l="1"/>
  <c r="B25" i="1" l="1"/>
  <c r="B60" i="1"/>
  <c r="B61" i="1" s="1"/>
  <c r="D10" i="1"/>
  <c r="C59" i="1" s="1"/>
  <c r="D59" i="1" l="1"/>
  <c r="F59" i="1" s="1"/>
  <c r="G59" i="1"/>
  <c r="B26" i="1"/>
  <c r="M25" i="1"/>
  <c r="B62" i="1"/>
  <c r="C60" i="1" l="1"/>
  <c r="B27" i="1"/>
  <c r="M26" i="1"/>
  <c r="B63" i="1"/>
  <c r="B28" i="1" l="1"/>
  <c r="M27" i="1"/>
  <c r="B64" i="1"/>
  <c r="B29" i="1" l="1"/>
  <c r="M28" i="1"/>
  <c r="B65" i="1"/>
  <c r="B30" i="1" l="1"/>
  <c r="M29" i="1"/>
  <c r="B66" i="1"/>
  <c r="B31" i="1" l="1"/>
  <c r="M30" i="1"/>
  <c r="B67" i="1"/>
  <c r="B32" i="1" l="1"/>
  <c r="M31" i="1"/>
  <c r="B68" i="1"/>
  <c r="B33" i="1" l="1"/>
  <c r="M32" i="1"/>
  <c r="B69" i="1"/>
  <c r="B34" i="1" l="1"/>
  <c r="M33" i="1"/>
  <c r="B70" i="1"/>
  <c r="B35" i="1" l="1"/>
  <c r="M34" i="1"/>
  <c r="B71" i="1"/>
  <c r="B36" i="1" l="1"/>
  <c r="M35" i="1"/>
  <c r="B72" i="1"/>
  <c r="B37" i="1" l="1"/>
  <c r="M36" i="1"/>
  <c r="B73" i="1"/>
  <c r="B38" i="1" l="1"/>
  <c r="M37" i="1"/>
  <c r="B74" i="1"/>
  <c r="B39" i="1" l="1"/>
  <c r="M38" i="1"/>
  <c r="B75" i="1"/>
  <c r="B40" i="1" l="1"/>
  <c r="M39" i="1"/>
  <c r="B76" i="1"/>
  <c r="B41" i="1" l="1"/>
  <c r="M40" i="1"/>
  <c r="B77" i="1"/>
  <c r="B42" i="1" l="1"/>
  <c r="M41" i="1"/>
  <c r="B78" i="1"/>
  <c r="B43" i="1" l="1"/>
  <c r="M42" i="1"/>
  <c r="B79" i="1"/>
  <c r="B44" i="1" l="1"/>
  <c r="M43" i="1"/>
  <c r="B80" i="1"/>
  <c r="B45" i="1" l="1"/>
  <c r="M44" i="1"/>
  <c r="B81" i="1"/>
  <c r="B46" i="1" l="1"/>
  <c r="M45" i="1"/>
  <c r="B82" i="1"/>
  <c r="B47" i="1" l="1"/>
  <c r="M46" i="1"/>
  <c r="B83" i="1"/>
  <c r="B48" i="1" l="1"/>
  <c r="M47" i="1"/>
  <c r="B84" i="1"/>
  <c r="B49" i="1" l="1"/>
  <c r="M48" i="1"/>
  <c r="B85" i="1"/>
  <c r="B50" i="1" l="1"/>
  <c r="M49" i="1"/>
  <c r="B86" i="1"/>
  <c r="B51" i="1" l="1"/>
  <c r="M50" i="1"/>
  <c r="B87" i="1"/>
  <c r="B52" i="1" l="1"/>
  <c r="M51" i="1"/>
  <c r="B88" i="1"/>
  <c r="B53" i="1" l="1"/>
  <c r="M52" i="1"/>
  <c r="B89" i="1"/>
  <c r="M53" i="1" l="1"/>
  <c r="B90" i="1"/>
  <c r="B91" i="1" l="1"/>
  <c r="B92" i="1" l="1"/>
  <c r="B93" i="1" l="1"/>
  <c r="B94" i="1" l="1"/>
  <c r="B95" i="1" l="1"/>
  <c r="B96" i="1" l="1"/>
  <c r="B97" i="1" l="1"/>
  <c r="B98" i="1" l="1"/>
  <c r="B99" i="1" l="1"/>
  <c r="B100" i="1" l="1"/>
  <c r="B101" i="1" l="1"/>
  <c r="B102" i="1" l="1"/>
  <c r="B103" i="1" l="1"/>
  <c r="B104" i="1" l="1"/>
  <c r="B105" i="1" l="1"/>
  <c r="B106" i="1" l="1"/>
  <c r="B107" i="1" l="1"/>
  <c r="B108" i="1" l="1"/>
  <c r="B109" i="1" l="1"/>
  <c r="B110" i="1" l="1"/>
  <c r="B111" i="1" l="1"/>
  <c r="B112" i="1" l="1"/>
  <c r="B113" i="1" l="1"/>
  <c r="B114" i="1" l="1"/>
  <c r="B115" i="1" l="1"/>
  <c r="B116" i="1" l="1"/>
  <c r="B117" i="1" l="1"/>
  <c r="B118" i="1" l="1"/>
  <c r="B119" i="1" l="1"/>
  <c r="B120" i="1" l="1"/>
  <c r="B121" i="1" l="1"/>
  <c r="B122" i="1" l="1"/>
  <c r="B123" i="1" l="1"/>
  <c r="B124" i="1" l="1"/>
  <c r="B125" i="1" l="1"/>
  <c r="B126" i="1" l="1"/>
  <c r="B127" i="1" l="1"/>
  <c r="B128" i="1" l="1"/>
  <c r="B129" i="1" l="1"/>
  <c r="B130" i="1" l="1"/>
  <c r="B131" i="1" l="1"/>
  <c r="B132" i="1" l="1"/>
  <c r="B133" i="1" l="1"/>
  <c r="B134" i="1" l="1"/>
  <c r="B135" i="1" l="1"/>
  <c r="B136" i="1" l="1"/>
  <c r="B137" i="1" l="1"/>
  <c r="B138" i="1" l="1"/>
  <c r="B139" i="1" l="1"/>
  <c r="B140" i="1" l="1"/>
  <c r="B141" i="1" l="1"/>
  <c r="B142" i="1" l="1"/>
  <c r="B143" i="1" l="1"/>
  <c r="B144" i="1" l="1"/>
  <c r="B145" i="1" l="1"/>
  <c r="B146" i="1" l="1"/>
  <c r="B147" i="1" l="1"/>
  <c r="B148" i="1" l="1"/>
  <c r="B149" i="1" l="1"/>
  <c r="B150" i="1" l="1"/>
  <c r="B151" i="1" l="1"/>
  <c r="B152" i="1" l="1"/>
  <c r="B153" i="1" l="1"/>
  <c r="B154" i="1" l="1"/>
  <c r="B155" i="1" l="1"/>
  <c r="B156" i="1" l="1"/>
  <c r="B157" i="1" l="1"/>
  <c r="B158" i="1" l="1"/>
  <c r="B159" i="1" l="1"/>
  <c r="B160" i="1" l="1"/>
  <c r="B161" i="1" l="1"/>
  <c r="B162" i="1" l="1"/>
  <c r="B163" i="1" l="1"/>
  <c r="B164" i="1" l="1"/>
  <c r="B165" i="1" l="1"/>
  <c r="B166" i="1" l="1"/>
  <c r="B167" i="1" l="1"/>
  <c r="B168" i="1" l="1"/>
  <c r="B169" i="1" l="1"/>
  <c r="B170" i="1" l="1"/>
  <c r="B171" i="1" l="1"/>
  <c r="B172" i="1" l="1"/>
  <c r="B173" i="1" l="1"/>
  <c r="B174" i="1" l="1"/>
  <c r="B175" i="1" l="1"/>
  <c r="B176" i="1" l="1"/>
  <c r="B177" i="1" l="1"/>
  <c r="B178" i="1" l="1"/>
  <c r="B179" i="1" l="1"/>
  <c r="B180" i="1" l="1"/>
  <c r="B181" i="1" l="1"/>
  <c r="B182" i="1" l="1"/>
  <c r="B183" i="1" l="1"/>
  <c r="B184" i="1" l="1"/>
  <c r="B185" i="1" l="1"/>
  <c r="B186" i="1" l="1"/>
  <c r="B187" i="1" l="1"/>
  <c r="B188" i="1" l="1"/>
  <c r="B189" i="1" l="1"/>
  <c r="B190" i="1" l="1"/>
  <c r="B191" i="1" l="1"/>
  <c r="B192" i="1" l="1"/>
  <c r="B193" i="1" l="1"/>
  <c r="B194" i="1" l="1"/>
  <c r="B195" i="1" l="1"/>
  <c r="B196" i="1" l="1"/>
  <c r="B197" i="1" l="1"/>
  <c r="B198" i="1" l="1"/>
  <c r="B199" i="1" l="1"/>
  <c r="B200" i="1" l="1"/>
  <c r="B201" i="1" l="1"/>
  <c r="B202" i="1" l="1"/>
  <c r="B203" i="1" l="1"/>
  <c r="B204" i="1" l="1"/>
  <c r="B205" i="1" l="1"/>
  <c r="B206" i="1" l="1"/>
  <c r="B207" i="1" l="1"/>
  <c r="B208" i="1" l="1"/>
  <c r="B209" i="1" l="1"/>
  <c r="B210" i="1" l="1"/>
  <c r="B211" i="1" l="1"/>
  <c r="B212" i="1" l="1"/>
  <c r="B213" i="1" l="1"/>
  <c r="B214" i="1" l="1"/>
  <c r="B215" i="1" l="1"/>
  <c r="B216" i="1" l="1"/>
  <c r="B217" i="1" l="1"/>
  <c r="B218" i="1" l="1"/>
  <c r="B219" i="1" l="1"/>
  <c r="B220" i="1" l="1"/>
  <c r="B221" i="1" l="1"/>
  <c r="B222" i="1" l="1"/>
  <c r="B223" i="1" l="1"/>
  <c r="B224" i="1" l="1"/>
  <c r="B225" i="1" l="1"/>
  <c r="B226" i="1" l="1"/>
  <c r="B227" i="1" l="1"/>
  <c r="B228" i="1" l="1"/>
  <c r="B229" i="1" l="1"/>
  <c r="B230" i="1" l="1"/>
  <c r="B231" i="1" l="1"/>
  <c r="B232" i="1" l="1"/>
  <c r="B233" i="1" l="1"/>
  <c r="B234" i="1" l="1"/>
  <c r="B235" i="1" l="1"/>
  <c r="B236" i="1" l="1"/>
  <c r="B237" i="1" l="1"/>
  <c r="B238" i="1" l="1"/>
  <c r="B239" i="1" l="1"/>
  <c r="B240" i="1" l="1"/>
  <c r="B241" i="1" l="1"/>
  <c r="B242" i="1" l="1"/>
  <c r="B243" i="1" l="1"/>
  <c r="B244" i="1" l="1"/>
  <c r="B245" i="1" l="1"/>
  <c r="B246" i="1" l="1"/>
  <c r="B247" i="1" l="1"/>
  <c r="B248" i="1" l="1"/>
  <c r="B249" i="1" l="1"/>
  <c r="B250" i="1" l="1"/>
  <c r="B251" i="1" l="1"/>
  <c r="B252" i="1" l="1"/>
  <c r="B253" i="1" l="1"/>
  <c r="B254" i="1" l="1"/>
  <c r="B255" i="1" l="1"/>
  <c r="B256" i="1" l="1"/>
  <c r="B257" i="1" l="1"/>
  <c r="B258" i="1" l="1"/>
  <c r="B259" i="1" l="1"/>
  <c r="B260" i="1" l="1"/>
  <c r="B261" i="1" l="1"/>
  <c r="B262" i="1" l="1"/>
  <c r="B263" i="1" l="1"/>
  <c r="B264" i="1" l="1"/>
  <c r="B265" i="1" l="1"/>
  <c r="B266" i="1" l="1"/>
  <c r="B267" i="1" l="1"/>
  <c r="B268" i="1" l="1"/>
  <c r="B269" i="1" l="1"/>
  <c r="B270" i="1" l="1"/>
  <c r="B271" i="1" l="1"/>
  <c r="B272" i="1" l="1"/>
  <c r="B273" i="1" l="1"/>
  <c r="B274" i="1" l="1"/>
  <c r="B275" i="1" l="1"/>
  <c r="B276" i="1" l="1"/>
  <c r="B277" i="1" l="1"/>
  <c r="B278" i="1" l="1"/>
  <c r="B279" i="1" l="1"/>
  <c r="B280" i="1" l="1"/>
  <c r="B281" i="1" l="1"/>
  <c r="B282" i="1" l="1"/>
  <c r="B283" i="1" l="1"/>
  <c r="B284" i="1" l="1"/>
  <c r="B285" i="1" l="1"/>
  <c r="B286" i="1" l="1"/>
  <c r="B287" i="1" l="1"/>
  <c r="B288" i="1" l="1"/>
  <c r="B289" i="1" l="1"/>
  <c r="B290" i="1" l="1"/>
  <c r="B291" i="1" l="1"/>
  <c r="B292" i="1" l="1"/>
  <c r="B293" i="1" l="1"/>
  <c r="B294" i="1" l="1"/>
  <c r="B295" i="1" l="1"/>
  <c r="B296" i="1" l="1"/>
  <c r="B297" i="1" l="1"/>
  <c r="B298" i="1" l="1"/>
  <c r="B299" i="1" l="1"/>
  <c r="B300" i="1" l="1"/>
  <c r="B301" i="1" l="1"/>
  <c r="B302" i="1" l="1"/>
  <c r="B303" i="1" l="1"/>
  <c r="B304" i="1" l="1"/>
  <c r="B305" i="1" l="1"/>
  <c r="B306" i="1" l="1"/>
  <c r="B307" i="1" l="1"/>
  <c r="B308" i="1" l="1"/>
  <c r="B309" i="1" l="1"/>
  <c r="B310" i="1" l="1"/>
  <c r="B311" i="1" l="1"/>
  <c r="B312" i="1" l="1"/>
  <c r="B313" i="1" l="1"/>
  <c r="B314" i="1" l="1"/>
  <c r="B315" i="1" l="1"/>
  <c r="B316" i="1" l="1"/>
  <c r="B317" i="1" l="1"/>
  <c r="B318" i="1" l="1"/>
  <c r="B319" i="1" l="1"/>
  <c r="B320" i="1" l="1"/>
  <c r="B321" i="1" l="1"/>
  <c r="B322" i="1" l="1"/>
  <c r="B323" i="1" l="1"/>
  <c r="B324" i="1" l="1"/>
  <c r="B325" i="1" l="1"/>
  <c r="B326" i="1" l="1"/>
  <c r="B327" i="1" l="1"/>
  <c r="B328" i="1" l="1"/>
  <c r="B329" i="1" l="1"/>
  <c r="B330" i="1" l="1"/>
  <c r="B331" i="1" l="1"/>
  <c r="B332" i="1" l="1"/>
  <c r="B333" i="1" l="1"/>
  <c r="B334" i="1" l="1"/>
  <c r="B335" i="1" l="1"/>
  <c r="B336" i="1" l="1"/>
  <c r="B337" i="1" l="1"/>
  <c r="B338" i="1" l="1"/>
  <c r="B339" i="1" l="1"/>
  <c r="B340" i="1" l="1"/>
  <c r="B341" i="1" l="1"/>
  <c r="B342" i="1" l="1"/>
  <c r="B343" i="1" l="1"/>
  <c r="B344" i="1" l="1"/>
  <c r="B345" i="1" l="1"/>
  <c r="B346" i="1" l="1"/>
  <c r="B347" i="1" l="1"/>
  <c r="B348" i="1" l="1"/>
  <c r="B349" i="1" l="1"/>
  <c r="B350" i="1" l="1"/>
  <c r="B351" i="1" l="1"/>
  <c r="B352" i="1" l="1"/>
  <c r="B353" i="1" l="1"/>
  <c r="B354" i="1" l="1"/>
  <c r="B355" i="1" l="1"/>
  <c r="B356" i="1" l="1"/>
  <c r="B357" i="1" l="1"/>
  <c r="B358" i="1" l="1"/>
  <c r="B359" i="1" l="1"/>
  <c r="B360" i="1" l="1"/>
  <c r="B361" i="1" l="1"/>
  <c r="B362" i="1" l="1"/>
  <c r="B363" i="1" l="1"/>
  <c r="B364" i="1" l="1"/>
  <c r="B365" i="1" l="1"/>
  <c r="B366" i="1" l="1"/>
  <c r="B367" i="1" l="1"/>
  <c r="B368" i="1" l="1"/>
  <c r="B369" i="1" l="1"/>
  <c r="B370" i="1" l="1"/>
  <c r="B371" i="1" l="1"/>
  <c r="B372" i="1" l="1"/>
  <c r="B373" i="1" l="1"/>
  <c r="B374" i="1" l="1"/>
  <c r="B375" i="1" l="1"/>
  <c r="B376" i="1" l="1"/>
  <c r="B377" i="1" l="1"/>
  <c r="B378" i="1" l="1"/>
  <c r="B379" i="1" l="1"/>
  <c r="B380" i="1" l="1"/>
  <c r="B381" i="1" l="1"/>
  <c r="B382" i="1" l="1"/>
  <c r="B383" i="1" l="1"/>
  <c r="B384" i="1" l="1"/>
  <c r="B385" i="1" l="1"/>
  <c r="B386" i="1" l="1"/>
  <c r="B387" i="1" l="1"/>
  <c r="B388" i="1" l="1"/>
  <c r="B389" i="1" l="1"/>
  <c r="B390" i="1" l="1"/>
  <c r="B391" i="1" l="1"/>
  <c r="B392" i="1" l="1"/>
  <c r="B393" i="1" l="1"/>
  <c r="B394" i="1" l="1"/>
  <c r="B395" i="1" l="1"/>
  <c r="B396" i="1" l="1"/>
  <c r="B397" i="1" l="1"/>
  <c r="B398" i="1" l="1"/>
  <c r="B399" i="1" l="1"/>
  <c r="B400" i="1" l="1"/>
  <c r="B401" i="1" l="1"/>
  <c r="B402" i="1" l="1"/>
  <c r="B403" i="1" l="1"/>
  <c r="B404" i="1" l="1"/>
  <c r="B405" i="1" l="1"/>
  <c r="B406" i="1" l="1"/>
  <c r="B407" i="1" l="1"/>
  <c r="B408" i="1" l="1"/>
  <c r="B409" i="1" l="1"/>
  <c r="B410" i="1" l="1"/>
  <c r="B411" i="1" l="1"/>
  <c r="B412" i="1" l="1"/>
  <c r="B413" i="1" l="1"/>
  <c r="B414" i="1" l="1"/>
  <c r="B415" i="1" l="1"/>
  <c r="B416" i="1" l="1"/>
  <c r="B417" i="1" l="1"/>
  <c r="B418" i="1" l="1"/>
  <c r="I59" i="1" l="1"/>
  <c r="E60" i="1" l="1"/>
  <c r="D60" i="1" s="1"/>
  <c r="F60" i="1" s="1"/>
  <c r="H60" i="1" l="1"/>
  <c r="G60" i="1"/>
  <c r="I60" i="1"/>
  <c r="C61" i="1" l="1"/>
  <c r="E61" i="1"/>
  <c r="H61" i="1" s="1"/>
  <c r="D61" i="1" l="1"/>
  <c r="F61" i="1" s="1"/>
  <c r="I61" i="1"/>
  <c r="G61" i="1" l="1"/>
  <c r="C62" i="1" l="1"/>
  <c r="E62" i="1"/>
  <c r="H62" i="1" s="1"/>
  <c r="D62" i="1" l="1"/>
  <c r="G62" i="1"/>
  <c r="I62" i="1" l="1"/>
  <c r="F62" i="1"/>
  <c r="C63" i="1"/>
  <c r="E63" i="1"/>
  <c r="H63" i="1" s="1"/>
  <c r="D63" i="1" l="1"/>
  <c r="I63" i="1"/>
  <c r="G63" i="1" l="1"/>
  <c r="F63" i="1"/>
  <c r="E64" i="1" l="1"/>
  <c r="H64" i="1" s="1"/>
  <c r="C64" i="1"/>
  <c r="D64" i="1" s="1"/>
  <c r="F64" i="1" l="1"/>
  <c r="I64" i="1"/>
  <c r="G64" i="1"/>
  <c r="C65" i="1"/>
  <c r="E65" i="1"/>
  <c r="H65" i="1" s="1"/>
  <c r="D65" i="1" l="1"/>
  <c r="F65" i="1" s="1"/>
  <c r="G65" i="1"/>
  <c r="E66" i="1" l="1"/>
  <c r="H66" i="1" s="1"/>
  <c r="C66" i="1"/>
  <c r="I65" i="1"/>
  <c r="D66" i="1" l="1"/>
  <c r="G66" i="1" l="1"/>
  <c r="E67" i="1" s="1"/>
  <c r="H67" i="1" s="1"/>
  <c r="F66" i="1"/>
  <c r="C67" i="1"/>
  <c r="D67" i="1" s="1"/>
  <c r="F67" i="1" s="1"/>
  <c r="I66" i="1"/>
  <c r="G67" i="1" l="1"/>
  <c r="I67" i="1"/>
  <c r="C68" i="1"/>
  <c r="E68" i="1"/>
  <c r="H68" i="1" s="1"/>
  <c r="D68" i="1" l="1"/>
  <c r="F68" i="1" s="1"/>
  <c r="I68" i="1"/>
  <c r="G68" i="1"/>
  <c r="C69" i="1" l="1"/>
  <c r="E69" i="1"/>
  <c r="J70" i="1" s="1"/>
  <c r="J24" i="1"/>
  <c r="D69" i="1" l="1"/>
  <c r="F69" i="1" s="1"/>
  <c r="H69" i="1"/>
  <c r="I69" i="1" l="1"/>
  <c r="G69" i="1"/>
  <c r="C70" i="1" l="1"/>
  <c r="E70" i="1"/>
  <c r="E24" i="1" s="1"/>
  <c r="H70" i="1" l="1"/>
  <c r="H24" i="1" s="1"/>
  <c r="D70" i="1"/>
  <c r="F70" i="1" s="1"/>
  <c r="I70" i="1" l="1"/>
  <c r="I24" i="1" s="1"/>
  <c r="G70" i="1"/>
  <c r="C71" i="1" s="1"/>
  <c r="D24" i="1"/>
  <c r="F24" i="1" s="1"/>
  <c r="G24" i="1"/>
  <c r="E71" i="1"/>
  <c r="H71" i="1" s="1"/>
  <c r="D71" i="1" l="1"/>
  <c r="F71" i="1" s="1"/>
  <c r="G71" i="1" l="1"/>
  <c r="I71" i="1"/>
  <c r="C72" i="1"/>
  <c r="E72" i="1"/>
  <c r="H72" i="1" s="1"/>
  <c r="D72" i="1" l="1"/>
  <c r="F72" i="1" s="1"/>
  <c r="G72" i="1"/>
  <c r="I72" i="1"/>
  <c r="C73" i="1" l="1"/>
  <c r="E73" i="1"/>
  <c r="H73" i="1" s="1"/>
  <c r="D73" i="1" l="1"/>
  <c r="F73" i="1" s="1"/>
  <c r="I73" i="1"/>
  <c r="G73" i="1"/>
  <c r="C74" i="1" l="1"/>
  <c r="E74" i="1"/>
  <c r="H74" i="1" s="1"/>
  <c r="D74" i="1" l="1"/>
  <c r="F74" i="1" s="1"/>
  <c r="I74" i="1"/>
  <c r="G74" i="1"/>
  <c r="C75" i="1" l="1"/>
  <c r="E75" i="1"/>
  <c r="H75" i="1" s="1"/>
  <c r="D75" i="1" l="1"/>
  <c r="F75" i="1" s="1"/>
  <c r="G75" i="1"/>
  <c r="I75" i="1"/>
  <c r="C76" i="1" l="1"/>
  <c r="E76" i="1"/>
  <c r="H76" i="1" s="1"/>
  <c r="D76" i="1" l="1"/>
  <c r="F76" i="1" s="1"/>
  <c r="G76" i="1"/>
  <c r="I76" i="1"/>
  <c r="C77" i="1" l="1"/>
  <c r="E77" i="1"/>
  <c r="H77" i="1" s="1"/>
  <c r="D77" i="1" l="1"/>
  <c r="F77" i="1" s="1"/>
  <c r="I77" i="1"/>
  <c r="G77" i="1"/>
  <c r="C78" i="1" l="1"/>
  <c r="E78" i="1"/>
  <c r="H78" i="1" s="1"/>
  <c r="D78" i="1" l="1"/>
  <c r="F78" i="1" s="1"/>
  <c r="I78" i="1"/>
  <c r="G78" i="1"/>
  <c r="C79" i="1" l="1"/>
  <c r="E79" i="1"/>
  <c r="H79" i="1" s="1"/>
  <c r="D79" i="1" l="1"/>
  <c r="F79" i="1" s="1"/>
  <c r="I79" i="1"/>
  <c r="G79" i="1"/>
  <c r="C80" i="1" l="1"/>
  <c r="E80" i="1"/>
  <c r="D80" i="1" l="1"/>
  <c r="F80" i="1" s="1"/>
  <c r="H80" i="1"/>
  <c r="I80" i="1" l="1"/>
  <c r="G80" i="1"/>
  <c r="C81" i="1" l="1"/>
  <c r="E81" i="1"/>
  <c r="H81" i="1" l="1"/>
  <c r="J82" i="1"/>
  <c r="J25" i="1" s="1"/>
  <c r="D81" i="1"/>
  <c r="F81" i="1" s="1"/>
  <c r="G81" i="1" l="1"/>
  <c r="I81" i="1"/>
  <c r="C82" i="1" l="1"/>
  <c r="E82" i="1"/>
  <c r="D82" i="1" l="1"/>
  <c r="F82" i="1" s="1"/>
  <c r="H82" i="1"/>
  <c r="H25" i="1" s="1"/>
  <c r="E25" i="1"/>
  <c r="D25" i="1" l="1"/>
  <c r="F25" i="1" s="1"/>
  <c r="G82" i="1"/>
  <c r="C83" i="1" s="1"/>
  <c r="I82" i="1"/>
  <c r="I25" i="1" s="1"/>
  <c r="G25" i="1" l="1"/>
  <c r="E83" i="1"/>
  <c r="H83" i="1" s="1"/>
  <c r="D83" i="1" l="1"/>
  <c r="F83" i="1" s="1"/>
  <c r="I83" i="1" l="1"/>
  <c r="G83" i="1"/>
  <c r="C84" i="1" s="1"/>
  <c r="E84" i="1"/>
  <c r="H84" i="1" s="1"/>
  <c r="D84" i="1" l="1"/>
  <c r="F84" i="1" s="1"/>
  <c r="I84" i="1"/>
  <c r="G84" i="1"/>
  <c r="C85" i="1" l="1"/>
  <c r="E85" i="1"/>
  <c r="H85" i="1" s="1"/>
  <c r="D85" i="1" l="1"/>
  <c r="F85" i="1" s="1"/>
  <c r="G85" i="1"/>
  <c r="I85" i="1"/>
  <c r="C86" i="1" l="1"/>
  <c r="E86" i="1"/>
  <c r="H86" i="1" s="1"/>
  <c r="D86" i="1" l="1"/>
  <c r="F86" i="1" s="1"/>
  <c r="I86" i="1"/>
  <c r="G86" i="1" l="1"/>
  <c r="C87" i="1"/>
  <c r="E87" i="1"/>
  <c r="H87" i="1" s="1"/>
  <c r="D87" i="1" l="1"/>
  <c r="F87" i="1" s="1"/>
  <c r="I87" i="1"/>
  <c r="G87" i="1"/>
  <c r="C88" i="1" l="1"/>
  <c r="E88" i="1"/>
  <c r="H88" i="1" s="1"/>
  <c r="D88" i="1" l="1"/>
  <c r="F88" i="1" s="1"/>
  <c r="G88" i="1"/>
  <c r="I88" i="1"/>
  <c r="C89" i="1" l="1"/>
  <c r="E89" i="1"/>
  <c r="H89" i="1" s="1"/>
  <c r="D89" i="1" l="1"/>
  <c r="F89" i="1" s="1"/>
  <c r="G89" i="1"/>
  <c r="I89" i="1"/>
  <c r="C90" i="1" l="1"/>
  <c r="E90" i="1"/>
  <c r="H90" i="1" s="1"/>
  <c r="D90" i="1" l="1"/>
  <c r="F90" i="1" s="1"/>
  <c r="I90" i="1"/>
  <c r="G90" i="1"/>
  <c r="C91" i="1" l="1"/>
  <c r="E91" i="1"/>
  <c r="H91" i="1" s="1"/>
  <c r="D91" i="1" l="1"/>
  <c r="F91" i="1" s="1"/>
  <c r="G91" i="1"/>
  <c r="I91" i="1"/>
  <c r="C92" i="1" l="1"/>
  <c r="E92" i="1"/>
  <c r="H92" i="1" s="1"/>
  <c r="D92" i="1" l="1"/>
  <c r="F92" i="1" s="1"/>
  <c r="I92" i="1"/>
  <c r="G92" i="1"/>
  <c r="C93" i="1" l="1"/>
  <c r="E93" i="1"/>
  <c r="J94" i="1" s="1"/>
  <c r="J26" i="1" l="1"/>
  <c r="D93" i="1"/>
  <c r="F93" i="1" s="1"/>
  <c r="H93" i="1"/>
  <c r="I93" i="1" l="1"/>
  <c r="G93" i="1"/>
  <c r="C94" i="1" l="1"/>
  <c r="E94" i="1"/>
  <c r="H94" i="1" s="1"/>
  <c r="H26" i="1" s="1"/>
  <c r="D94" i="1" l="1"/>
  <c r="F94" i="1" s="1"/>
  <c r="G94" i="1"/>
  <c r="C95" i="1" s="1"/>
  <c r="I94" i="1"/>
  <c r="I26" i="1" s="1"/>
  <c r="G26" i="1" l="1"/>
  <c r="E95" i="1"/>
  <c r="H95" i="1" s="1"/>
  <c r="D95" i="1" l="1"/>
  <c r="F95" i="1" s="1"/>
  <c r="G95" i="1"/>
  <c r="I95" i="1"/>
  <c r="C96" i="1" l="1"/>
  <c r="E96" i="1"/>
  <c r="H96" i="1" s="1"/>
  <c r="D96" i="1" l="1"/>
  <c r="F96" i="1" s="1"/>
  <c r="G96" i="1"/>
  <c r="I96" i="1"/>
  <c r="C97" i="1" l="1"/>
  <c r="E97" i="1"/>
  <c r="H97" i="1" s="1"/>
  <c r="D97" i="1" l="1"/>
  <c r="F97" i="1" s="1"/>
  <c r="G97" i="1"/>
  <c r="I97" i="1" l="1"/>
  <c r="C98" i="1"/>
  <c r="E98" i="1"/>
  <c r="H98" i="1" s="1"/>
  <c r="D98" i="1" l="1"/>
  <c r="F98" i="1" s="1"/>
  <c r="G98" i="1"/>
  <c r="I98" i="1"/>
  <c r="C99" i="1" l="1"/>
  <c r="E99" i="1"/>
  <c r="H99" i="1" s="1"/>
  <c r="D99" i="1" l="1"/>
  <c r="F99" i="1" s="1"/>
  <c r="G99" i="1"/>
  <c r="I99" i="1"/>
  <c r="C100" i="1" l="1"/>
  <c r="E100" i="1"/>
  <c r="H100" i="1" s="1"/>
  <c r="D100" i="1" l="1"/>
  <c r="F100" i="1" s="1"/>
  <c r="I100" i="1"/>
  <c r="G100" i="1"/>
  <c r="C101" i="1" l="1"/>
  <c r="E101" i="1"/>
  <c r="H101" i="1" s="1"/>
  <c r="D101" i="1" l="1"/>
  <c r="F101" i="1" s="1"/>
  <c r="G101" i="1"/>
  <c r="I101" i="1"/>
  <c r="C102" i="1" l="1"/>
  <c r="E102" i="1"/>
  <c r="H102" i="1" s="1"/>
  <c r="D102" i="1" l="1"/>
  <c r="F102" i="1" s="1"/>
  <c r="I102" i="1"/>
  <c r="G102" i="1"/>
  <c r="C103" i="1" l="1"/>
  <c r="E103" i="1"/>
  <c r="H103" i="1" s="1"/>
  <c r="D103" i="1" l="1"/>
  <c r="F103" i="1" s="1"/>
  <c r="I103" i="1"/>
  <c r="G103" i="1"/>
  <c r="C104" i="1" l="1"/>
  <c r="E104" i="1"/>
  <c r="H104" i="1" s="1"/>
  <c r="D104" i="1" l="1"/>
  <c r="F104" i="1" s="1"/>
  <c r="G104" i="1"/>
  <c r="I104" i="1"/>
  <c r="C105" i="1" l="1"/>
  <c r="E105" i="1"/>
  <c r="J106" i="1" l="1"/>
  <c r="J27" i="1" s="1"/>
  <c r="D105" i="1"/>
  <c r="F105" i="1" s="1"/>
  <c r="H105" i="1"/>
  <c r="G105" i="1" l="1"/>
  <c r="I105" i="1"/>
  <c r="C106" i="1" l="1"/>
  <c r="E106" i="1"/>
  <c r="H106" i="1" s="1"/>
  <c r="H27" i="1" s="1"/>
  <c r="D106" i="1" l="1"/>
  <c r="F106" i="1" s="1"/>
  <c r="G106" i="1"/>
  <c r="C107" i="1" s="1"/>
  <c r="I106" i="1"/>
  <c r="I27" i="1" s="1"/>
  <c r="E107" i="1" l="1"/>
  <c r="G27" i="1"/>
  <c r="H107" i="1"/>
  <c r="D107" i="1" l="1"/>
  <c r="F107" i="1" s="1"/>
  <c r="I107" i="1"/>
  <c r="G107" i="1" l="1"/>
  <c r="C108" i="1"/>
  <c r="E108" i="1"/>
  <c r="H108" i="1" s="1"/>
  <c r="D108" i="1" l="1"/>
  <c r="F108" i="1" s="1"/>
  <c r="G108" i="1"/>
  <c r="I108" i="1"/>
  <c r="C109" i="1" l="1"/>
  <c r="E109" i="1"/>
  <c r="H109" i="1" s="1"/>
  <c r="D109" i="1" l="1"/>
  <c r="F109" i="1" s="1"/>
  <c r="G109" i="1"/>
  <c r="I109" i="1"/>
  <c r="C110" i="1" l="1"/>
  <c r="E110" i="1"/>
  <c r="H110" i="1" s="1"/>
  <c r="D110" i="1" l="1"/>
  <c r="F110" i="1" s="1"/>
  <c r="G110" i="1"/>
  <c r="I110" i="1"/>
  <c r="C111" i="1" l="1"/>
  <c r="E111" i="1"/>
  <c r="H111" i="1" s="1"/>
  <c r="D111" i="1" l="1"/>
  <c r="F111" i="1" s="1"/>
  <c r="I111" i="1"/>
  <c r="G111" i="1"/>
  <c r="C112" i="1" l="1"/>
  <c r="E112" i="1"/>
  <c r="H112" i="1" s="1"/>
  <c r="D112" i="1" l="1"/>
  <c r="F112" i="1" s="1"/>
  <c r="I112" i="1"/>
  <c r="G112" i="1"/>
  <c r="C113" i="1" l="1"/>
  <c r="E113" i="1"/>
  <c r="H113" i="1" s="1"/>
  <c r="D113" i="1" l="1"/>
  <c r="F113" i="1" s="1"/>
  <c r="I113" i="1"/>
  <c r="G113" i="1"/>
  <c r="C114" i="1" l="1"/>
  <c r="E114" i="1"/>
  <c r="H114" i="1" s="1"/>
  <c r="D114" i="1" l="1"/>
  <c r="F114" i="1" s="1"/>
  <c r="G114" i="1"/>
  <c r="I114" i="1"/>
  <c r="C115" i="1" l="1"/>
  <c r="E115" i="1"/>
  <c r="H115" i="1" s="1"/>
  <c r="D115" i="1" l="1"/>
  <c r="F115" i="1" s="1"/>
  <c r="I115" i="1"/>
  <c r="G115" i="1"/>
  <c r="C116" i="1" l="1"/>
  <c r="E116" i="1"/>
  <c r="H116" i="1" s="1"/>
  <c r="D116" i="1" l="1"/>
  <c r="F116" i="1" s="1"/>
  <c r="I116" i="1"/>
  <c r="G116" i="1"/>
  <c r="C117" i="1" l="1"/>
  <c r="E117" i="1"/>
  <c r="J118" i="1" l="1"/>
  <c r="J28" i="1" s="1"/>
  <c r="H117" i="1"/>
  <c r="D117" i="1"/>
  <c r="F117" i="1" s="1"/>
  <c r="I117" i="1" l="1"/>
  <c r="G117" i="1"/>
  <c r="C118" i="1" s="1"/>
  <c r="E118" i="1" l="1"/>
  <c r="H118" i="1" s="1"/>
  <c r="H28" i="1" s="1"/>
  <c r="D118" i="1"/>
  <c r="F118" i="1" s="1"/>
  <c r="I118" i="1" l="1"/>
  <c r="I28" i="1" s="1"/>
  <c r="G118" i="1"/>
  <c r="C119" i="1" s="1"/>
  <c r="E119" i="1" l="1"/>
  <c r="H119" i="1" s="1"/>
  <c r="G28" i="1"/>
  <c r="D119" i="1"/>
  <c r="F119" i="1" s="1"/>
  <c r="I119" i="1" l="1"/>
  <c r="G119" i="1"/>
  <c r="C120" i="1"/>
  <c r="E120" i="1"/>
  <c r="H120" i="1" s="1"/>
  <c r="D120" i="1" l="1"/>
  <c r="F120" i="1" s="1"/>
  <c r="I120" i="1"/>
  <c r="G120" i="1"/>
  <c r="C121" i="1" l="1"/>
  <c r="E121" i="1"/>
  <c r="H121" i="1" s="1"/>
  <c r="D121" i="1" l="1"/>
  <c r="F121" i="1" s="1"/>
  <c r="G121" i="1"/>
  <c r="I121" i="1"/>
  <c r="C122" i="1" l="1"/>
  <c r="E122" i="1"/>
  <c r="H122" i="1" s="1"/>
  <c r="D122" i="1" l="1"/>
  <c r="F122" i="1" s="1"/>
  <c r="G122" i="1"/>
  <c r="I122" i="1"/>
  <c r="C123" i="1" l="1"/>
  <c r="E123" i="1"/>
  <c r="H123" i="1" s="1"/>
  <c r="D123" i="1" l="1"/>
  <c r="F123" i="1" s="1"/>
  <c r="G123" i="1"/>
  <c r="I123" i="1"/>
  <c r="C124" i="1" l="1"/>
  <c r="E124" i="1"/>
  <c r="H124" i="1" s="1"/>
  <c r="D124" i="1" l="1"/>
  <c r="F124" i="1" s="1"/>
  <c r="G124" i="1"/>
  <c r="I124" i="1" l="1"/>
  <c r="C125" i="1"/>
  <c r="E125" i="1"/>
  <c r="H125" i="1" s="1"/>
  <c r="D125" i="1" l="1"/>
  <c r="F125" i="1" s="1"/>
  <c r="G125" i="1" l="1"/>
  <c r="I125" i="1"/>
  <c r="C126" i="1"/>
  <c r="E126" i="1"/>
  <c r="H126" i="1" s="1"/>
  <c r="D126" i="1" l="1"/>
  <c r="F126" i="1" s="1"/>
  <c r="G126" i="1"/>
  <c r="I126" i="1"/>
  <c r="C127" i="1" l="1"/>
  <c r="E127" i="1"/>
  <c r="H127" i="1" s="1"/>
  <c r="D127" i="1" l="1"/>
  <c r="F127" i="1" s="1"/>
  <c r="G127" i="1"/>
  <c r="I127" i="1"/>
  <c r="C128" i="1" l="1"/>
  <c r="E128" i="1"/>
  <c r="H128" i="1" s="1"/>
  <c r="D128" i="1" l="1"/>
  <c r="F128" i="1" s="1"/>
  <c r="G128" i="1"/>
  <c r="I128" i="1"/>
  <c r="C129" i="1" l="1"/>
  <c r="E129" i="1"/>
  <c r="J130" i="1" l="1"/>
  <c r="J29" i="1" s="1"/>
  <c r="D129" i="1"/>
  <c r="F129" i="1" s="1"/>
  <c r="H129" i="1"/>
  <c r="G129" i="1" l="1"/>
  <c r="I129" i="1"/>
  <c r="C130" i="1" l="1"/>
  <c r="E130" i="1"/>
  <c r="H130" i="1" s="1"/>
  <c r="H29" i="1" s="1"/>
  <c r="D130" i="1" l="1"/>
  <c r="F130" i="1" s="1"/>
  <c r="G130" i="1"/>
  <c r="C131" i="1" s="1"/>
  <c r="I130" i="1"/>
  <c r="I29" i="1" s="1"/>
  <c r="G29" i="1" l="1"/>
  <c r="E131" i="1"/>
  <c r="H131" i="1" s="1"/>
  <c r="D131" i="1" l="1"/>
  <c r="F131" i="1" s="1"/>
  <c r="G131" i="1" l="1"/>
  <c r="I131" i="1"/>
  <c r="C132" i="1"/>
  <c r="E132" i="1"/>
  <c r="H132" i="1" s="1"/>
  <c r="D132" i="1" l="1"/>
  <c r="F132" i="1" s="1"/>
  <c r="I132" i="1"/>
  <c r="G132" i="1"/>
  <c r="C133" i="1" l="1"/>
  <c r="E133" i="1"/>
  <c r="H133" i="1" s="1"/>
  <c r="D133" i="1" l="1"/>
  <c r="F133" i="1" s="1"/>
  <c r="I133" i="1"/>
  <c r="G133" i="1"/>
  <c r="C134" i="1" l="1"/>
  <c r="E134" i="1"/>
  <c r="H134" i="1" s="1"/>
  <c r="D134" i="1" l="1"/>
  <c r="F134" i="1" s="1"/>
  <c r="I134" i="1"/>
  <c r="G134" i="1" l="1"/>
  <c r="C135" i="1"/>
  <c r="E135" i="1"/>
  <c r="H135" i="1" s="1"/>
  <c r="D135" i="1" l="1"/>
  <c r="F135" i="1" s="1"/>
  <c r="G135" i="1"/>
  <c r="I135" i="1"/>
  <c r="C136" i="1" l="1"/>
  <c r="E136" i="1"/>
  <c r="H136" i="1" s="1"/>
  <c r="D136" i="1" l="1"/>
  <c r="F136" i="1" s="1"/>
  <c r="G136" i="1"/>
  <c r="I136" i="1"/>
  <c r="C137" i="1" l="1"/>
  <c r="E137" i="1"/>
  <c r="H137" i="1" s="1"/>
  <c r="D137" i="1" l="1"/>
  <c r="F137" i="1" s="1"/>
  <c r="I137" i="1" l="1"/>
  <c r="G137" i="1"/>
  <c r="C138" i="1" s="1"/>
  <c r="E138" i="1" l="1"/>
  <c r="H138" i="1" s="1"/>
  <c r="D138" i="1"/>
  <c r="F138" i="1" s="1"/>
  <c r="I138" i="1" l="1"/>
  <c r="G138" i="1"/>
  <c r="C139" i="1" s="1"/>
  <c r="E139" i="1" l="1"/>
  <c r="H139" i="1" s="1"/>
  <c r="D139" i="1"/>
  <c r="F139" i="1" s="1"/>
  <c r="I139" i="1"/>
  <c r="G139" i="1" l="1"/>
  <c r="C140" i="1"/>
  <c r="E140" i="1"/>
  <c r="H140" i="1" s="1"/>
  <c r="D140" i="1" l="1"/>
  <c r="F140" i="1" s="1"/>
  <c r="I140" i="1" l="1"/>
  <c r="G140" i="1"/>
  <c r="C141" i="1" s="1"/>
  <c r="E141" i="1" l="1"/>
  <c r="J142" i="1"/>
  <c r="J30" i="1" s="1"/>
  <c r="D141" i="1"/>
  <c r="F141" i="1" s="1"/>
  <c r="H141" i="1"/>
  <c r="I141" i="1" l="1"/>
  <c r="G141" i="1"/>
  <c r="C142" i="1" l="1"/>
  <c r="E142" i="1"/>
  <c r="H142" i="1" s="1"/>
  <c r="H30" i="1" s="1"/>
  <c r="D142" i="1" l="1"/>
  <c r="F142" i="1" s="1"/>
  <c r="G142" i="1"/>
  <c r="C143" i="1" s="1"/>
  <c r="I142" i="1"/>
  <c r="I30" i="1" s="1"/>
  <c r="E143" i="1" l="1"/>
  <c r="H143" i="1" s="1"/>
  <c r="G30" i="1"/>
  <c r="D143" i="1" l="1"/>
  <c r="F143" i="1" s="1"/>
  <c r="G143" i="1"/>
  <c r="I143" i="1"/>
  <c r="C144" i="1" l="1"/>
  <c r="E144" i="1"/>
  <c r="H144" i="1" s="1"/>
  <c r="D144" i="1" l="1"/>
  <c r="F144" i="1" s="1"/>
  <c r="G144" i="1"/>
  <c r="I144" i="1"/>
  <c r="C145" i="1" l="1"/>
  <c r="E145" i="1"/>
  <c r="D145" i="1" l="1"/>
  <c r="I145" i="1"/>
  <c r="H145" i="1"/>
  <c r="G145" i="1" l="1"/>
  <c r="F145" i="1"/>
  <c r="C146" i="1"/>
  <c r="E146" i="1"/>
  <c r="H146" i="1" s="1"/>
  <c r="D146" i="1" l="1"/>
  <c r="I146" i="1"/>
  <c r="G146" i="1" l="1"/>
  <c r="F146" i="1"/>
  <c r="C147" i="1" l="1"/>
  <c r="E147" i="1"/>
  <c r="H147" i="1" s="1"/>
  <c r="D147" i="1" l="1"/>
  <c r="F147" i="1" l="1"/>
  <c r="I147" i="1"/>
  <c r="G147" i="1"/>
  <c r="C148" i="1" l="1"/>
  <c r="E148" i="1"/>
  <c r="H148" i="1" s="1"/>
  <c r="D148" i="1" l="1"/>
  <c r="F148" i="1" l="1"/>
  <c r="G148" i="1"/>
  <c r="I148" i="1"/>
  <c r="E149" i="1" l="1"/>
  <c r="H149" i="1" s="1"/>
  <c r="C149" i="1"/>
  <c r="D149" i="1" s="1"/>
  <c r="F149" i="1" s="1"/>
  <c r="I149" i="1" l="1"/>
  <c r="G149" i="1"/>
  <c r="C150" i="1" s="1"/>
  <c r="E150" i="1" l="1"/>
  <c r="H150" i="1" s="1"/>
  <c r="D150" i="1"/>
  <c r="F150" i="1" l="1"/>
  <c r="G150" i="1"/>
  <c r="I150" i="1"/>
  <c r="C151" i="1" l="1"/>
  <c r="E151" i="1"/>
  <c r="H151" i="1" s="1"/>
  <c r="D151" i="1" l="1"/>
  <c r="F151" i="1" l="1"/>
  <c r="G151" i="1"/>
  <c r="I151" i="1"/>
  <c r="C152" i="1" l="1"/>
  <c r="E152" i="1"/>
  <c r="H152" i="1" s="1"/>
  <c r="D152" i="1" l="1"/>
  <c r="F152" i="1" l="1"/>
  <c r="I152" i="1"/>
  <c r="G152" i="1"/>
  <c r="E153" i="1" l="1"/>
  <c r="C153" i="1"/>
  <c r="D153" i="1" s="1"/>
  <c r="F153" i="1" s="1"/>
  <c r="H153" i="1"/>
  <c r="J154" i="1" l="1"/>
  <c r="J31" i="1" s="1"/>
  <c r="I153" i="1"/>
  <c r="G153" i="1"/>
  <c r="C154" i="1" l="1"/>
  <c r="E154" i="1"/>
  <c r="H154" i="1" s="1"/>
  <c r="H31" i="1" s="1"/>
  <c r="D154" i="1" l="1"/>
  <c r="F154" i="1" l="1"/>
  <c r="I154" i="1"/>
  <c r="I31" i="1" s="1"/>
  <c r="G154" i="1"/>
  <c r="C155" i="1" s="1"/>
  <c r="G31" i="1" l="1"/>
  <c r="E155" i="1"/>
  <c r="H155" i="1" s="1"/>
  <c r="D155" i="1" l="1"/>
  <c r="F155" i="1" l="1"/>
  <c r="G155" i="1"/>
  <c r="I155" i="1"/>
  <c r="C156" i="1" l="1"/>
  <c r="E156" i="1"/>
  <c r="H156" i="1" s="1"/>
  <c r="D156" i="1" l="1"/>
  <c r="F156" i="1" l="1"/>
  <c r="I156" i="1"/>
  <c r="G156" i="1"/>
  <c r="C157" i="1" l="1"/>
  <c r="E157" i="1"/>
  <c r="H157" i="1" s="1"/>
  <c r="D157" i="1" l="1"/>
  <c r="F157" i="1" l="1"/>
  <c r="I157" i="1"/>
  <c r="G157" i="1"/>
  <c r="E158" i="1" l="1"/>
  <c r="H158" i="1" s="1"/>
  <c r="C158" i="1"/>
  <c r="D158" i="1" l="1"/>
  <c r="F158" i="1" l="1"/>
  <c r="I158" i="1"/>
  <c r="G158" i="1"/>
  <c r="C159" i="1" l="1"/>
  <c r="E159" i="1"/>
  <c r="H159" i="1" s="1"/>
  <c r="D159" i="1" l="1"/>
  <c r="F159" i="1" l="1"/>
  <c r="G159" i="1"/>
  <c r="I159" i="1"/>
  <c r="E160" i="1" l="1"/>
  <c r="H160" i="1" s="1"/>
  <c r="C160" i="1" l="1"/>
  <c r="D160" i="1" s="1"/>
  <c r="F160" i="1" l="1"/>
  <c r="I160" i="1"/>
  <c r="G160" i="1"/>
  <c r="E161" i="1" l="1"/>
  <c r="H161" i="1" s="1"/>
  <c r="C161" i="1" l="1"/>
  <c r="D161" i="1"/>
  <c r="F161" i="1" l="1"/>
  <c r="G161" i="1"/>
  <c r="I161" i="1"/>
  <c r="E162" i="1" l="1"/>
  <c r="H162" i="1" s="1"/>
  <c r="C162" i="1" l="1"/>
  <c r="D162" i="1"/>
  <c r="F162" i="1" l="1"/>
  <c r="G162" i="1"/>
  <c r="I162" i="1"/>
  <c r="E163" i="1" l="1"/>
  <c r="H163" i="1" s="1"/>
  <c r="C163" i="1" l="1"/>
  <c r="D163" i="1" s="1"/>
  <c r="F163" i="1" l="1"/>
  <c r="I163" i="1"/>
  <c r="G163" i="1"/>
  <c r="E164" i="1" l="1"/>
  <c r="H164" i="1" s="1"/>
  <c r="C164" i="1" l="1"/>
  <c r="D164" i="1"/>
  <c r="F164" i="1" l="1"/>
  <c r="I164" i="1"/>
  <c r="G164" i="1"/>
  <c r="E165" i="1" l="1"/>
  <c r="C165" i="1"/>
  <c r="D165" i="1" s="1"/>
  <c r="F165" i="1" s="1"/>
  <c r="H165" i="1"/>
  <c r="J166" i="1" l="1"/>
  <c r="J32" i="1" s="1"/>
  <c r="I165" i="1"/>
  <c r="G165" i="1"/>
  <c r="E166" i="1" s="1"/>
  <c r="H166" i="1" s="1"/>
  <c r="H32" i="1" s="1"/>
  <c r="C166" i="1" l="1"/>
  <c r="D166" i="1"/>
  <c r="F166" i="1" l="1"/>
  <c r="I166" i="1"/>
  <c r="I32" i="1" s="1"/>
  <c r="G166" i="1"/>
  <c r="G32" i="1" l="1"/>
  <c r="E167" i="1"/>
  <c r="H167" i="1" s="1"/>
  <c r="C167" i="1" l="1"/>
  <c r="D167" i="1" s="1"/>
  <c r="F167" i="1" l="1"/>
  <c r="I167" i="1"/>
  <c r="G167" i="1"/>
  <c r="E168" i="1" l="1"/>
  <c r="H168" i="1" s="1"/>
  <c r="C168" i="1" l="1"/>
  <c r="D168" i="1"/>
  <c r="F168" i="1" l="1"/>
  <c r="I168" i="1"/>
  <c r="G168" i="1"/>
  <c r="E169" i="1" l="1"/>
  <c r="H169" i="1" s="1"/>
  <c r="C169" i="1" l="1"/>
  <c r="D169" i="1"/>
  <c r="F169" i="1" l="1"/>
  <c r="I169" i="1"/>
  <c r="G169" i="1"/>
  <c r="E170" i="1" l="1"/>
  <c r="H170" i="1" s="1"/>
  <c r="C170" i="1" l="1"/>
  <c r="D170" i="1"/>
  <c r="F170" i="1" l="1"/>
  <c r="I170" i="1"/>
  <c r="G170" i="1"/>
  <c r="E171" i="1" l="1"/>
  <c r="H171" i="1" s="1"/>
  <c r="C171" i="1" l="1"/>
  <c r="D171" i="1"/>
  <c r="F171" i="1" l="1"/>
  <c r="I171" i="1"/>
  <c r="G171" i="1"/>
  <c r="E172" i="1" l="1"/>
  <c r="H172" i="1" s="1"/>
  <c r="C172" i="1"/>
  <c r="D172" i="1" s="1"/>
  <c r="F172" i="1" s="1"/>
  <c r="G172" i="1" l="1"/>
  <c r="I172" i="1"/>
  <c r="E173" i="1"/>
  <c r="H173" i="1" s="1"/>
  <c r="C173" i="1" l="1"/>
  <c r="D173" i="1"/>
  <c r="F173" i="1" l="1"/>
  <c r="I173" i="1"/>
  <c r="G173" i="1"/>
  <c r="E174" i="1" l="1"/>
  <c r="H174" i="1" s="1"/>
  <c r="C174" i="1" l="1"/>
  <c r="D174" i="1"/>
  <c r="F174" i="1" l="1"/>
  <c r="I174" i="1"/>
  <c r="G174" i="1"/>
  <c r="E175" i="1" l="1"/>
  <c r="H175" i="1" s="1"/>
  <c r="C175" i="1" l="1"/>
  <c r="D175" i="1" s="1"/>
  <c r="F175" i="1" l="1"/>
  <c r="I175" i="1"/>
  <c r="G175" i="1"/>
  <c r="E176" i="1" l="1"/>
  <c r="H176" i="1" s="1"/>
  <c r="C176" i="1" l="1"/>
  <c r="D176" i="1"/>
  <c r="F176" i="1" l="1"/>
  <c r="G176" i="1"/>
  <c r="I176" i="1"/>
  <c r="E177" i="1" l="1"/>
  <c r="J178" i="1" l="1"/>
  <c r="J33" i="1" s="1"/>
  <c r="C177" i="1"/>
  <c r="D177" i="1" s="1"/>
  <c r="H177" i="1"/>
  <c r="F177" i="1" l="1"/>
  <c r="I177" i="1"/>
  <c r="G177" i="1"/>
  <c r="E178" i="1" l="1"/>
  <c r="H178" i="1" s="1"/>
  <c r="H33" i="1" s="1"/>
  <c r="C178" i="1"/>
  <c r="D178" i="1" s="1"/>
  <c r="F178" i="1" s="1"/>
  <c r="G178" i="1" l="1"/>
  <c r="I178" i="1"/>
  <c r="I33" i="1" s="1"/>
  <c r="G33" i="1"/>
  <c r="E179" i="1"/>
  <c r="H179" i="1" s="1"/>
  <c r="C179" i="1" l="1"/>
  <c r="D179" i="1"/>
  <c r="F179" i="1" l="1"/>
  <c r="I179" i="1"/>
  <c r="G179" i="1"/>
  <c r="E180" i="1" l="1"/>
  <c r="H180" i="1" s="1"/>
  <c r="C180" i="1" l="1"/>
  <c r="D180" i="1"/>
  <c r="F180" i="1" l="1"/>
  <c r="I180" i="1"/>
  <c r="G180" i="1"/>
  <c r="E181" i="1" l="1"/>
  <c r="H181" i="1" s="1"/>
  <c r="C181" i="1"/>
  <c r="D181" i="1" l="1"/>
  <c r="F181" i="1" l="1"/>
  <c r="G181" i="1"/>
  <c r="I181" i="1"/>
  <c r="E182" i="1" l="1"/>
  <c r="H182" i="1" s="1"/>
  <c r="C182" i="1" l="1"/>
  <c r="D182" i="1"/>
  <c r="F182" i="1" l="1"/>
  <c r="G182" i="1"/>
  <c r="I182" i="1"/>
  <c r="E183" i="1" l="1"/>
  <c r="H183" i="1" s="1"/>
  <c r="C183" i="1" l="1"/>
  <c r="D183" i="1"/>
  <c r="F183" i="1" l="1"/>
  <c r="I183" i="1"/>
  <c r="G183" i="1"/>
  <c r="E184" i="1" l="1"/>
  <c r="H184" i="1" s="1"/>
  <c r="C184" i="1" l="1"/>
  <c r="D184" i="1"/>
  <c r="F184" i="1" l="1"/>
  <c r="G184" i="1"/>
  <c r="I184" i="1"/>
  <c r="E185" i="1" l="1"/>
  <c r="H185" i="1" s="1"/>
  <c r="C185" i="1" l="1"/>
  <c r="D185" i="1"/>
  <c r="F185" i="1" l="1"/>
  <c r="I185" i="1"/>
  <c r="G185" i="1"/>
  <c r="E186" i="1" l="1"/>
  <c r="H186" i="1" s="1"/>
  <c r="C186" i="1"/>
  <c r="D186" i="1" s="1"/>
  <c r="F186" i="1" s="1"/>
  <c r="I186" i="1" l="1"/>
  <c r="G186" i="1"/>
  <c r="E187" i="1" l="1"/>
  <c r="H187" i="1" s="1"/>
  <c r="C187" i="1" l="1"/>
  <c r="D187" i="1" s="1"/>
  <c r="F187" i="1" l="1"/>
  <c r="I187" i="1"/>
  <c r="G187" i="1"/>
  <c r="E188" i="1" l="1"/>
  <c r="H188" i="1" s="1"/>
  <c r="C188" i="1" l="1"/>
  <c r="D188" i="1"/>
  <c r="F188" i="1" l="1"/>
  <c r="I188" i="1"/>
  <c r="G188" i="1"/>
  <c r="E189" i="1" l="1"/>
  <c r="H189" i="1" s="1"/>
  <c r="C189" i="1"/>
  <c r="D189" i="1" l="1"/>
  <c r="F189" i="1" s="1"/>
  <c r="J190" i="1"/>
  <c r="J34" i="1" s="1"/>
  <c r="G189" i="1"/>
  <c r="I189" i="1"/>
  <c r="E190" i="1" l="1"/>
  <c r="H190" i="1" s="1"/>
  <c r="H34" i="1" s="1"/>
  <c r="C190" i="1"/>
  <c r="D190" i="1" s="1"/>
  <c r="F190" i="1" s="1"/>
  <c r="I190" i="1" l="1"/>
  <c r="I34" i="1" s="1"/>
  <c r="G190" i="1"/>
  <c r="G34" i="1" l="1"/>
  <c r="E191" i="1"/>
  <c r="H191" i="1" s="1"/>
  <c r="C191" i="1" l="1"/>
  <c r="D191" i="1" s="1"/>
  <c r="F191" i="1" s="1"/>
  <c r="I191" i="1" l="1"/>
  <c r="G191" i="1"/>
  <c r="E192" i="1" s="1"/>
  <c r="H192" i="1" s="1"/>
  <c r="C192" i="1" l="1"/>
  <c r="D192" i="1"/>
  <c r="F192" i="1" l="1"/>
  <c r="I192" i="1"/>
  <c r="G192" i="1"/>
  <c r="E193" i="1" l="1"/>
  <c r="H193" i="1" s="1"/>
  <c r="C193" i="1" l="1"/>
  <c r="D193" i="1"/>
  <c r="F193" i="1" l="1"/>
  <c r="I193" i="1"/>
  <c r="G193" i="1"/>
  <c r="E194" i="1" l="1"/>
  <c r="H194" i="1" s="1"/>
  <c r="C194" i="1" l="1"/>
  <c r="D194" i="1"/>
  <c r="F194" i="1" l="1"/>
  <c r="I194" i="1"/>
  <c r="G194" i="1"/>
  <c r="E195" i="1" l="1"/>
  <c r="H195" i="1" s="1"/>
  <c r="C195" i="1" l="1"/>
  <c r="D195" i="1"/>
  <c r="F195" i="1" l="1"/>
  <c r="I195" i="1"/>
  <c r="G195" i="1"/>
  <c r="E196" i="1" l="1"/>
  <c r="H196" i="1" s="1"/>
  <c r="C196" i="1" l="1"/>
  <c r="D196" i="1"/>
  <c r="F196" i="1" l="1"/>
  <c r="G196" i="1"/>
  <c r="I196" i="1"/>
  <c r="E197" i="1" l="1"/>
  <c r="H197" i="1" s="1"/>
  <c r="C197" i="1" l="1"/>
  <c r="D197" i="1"/>
  <c r="F197" i="1" l="1"/>
  <c r="G197" i="1"/>
  <c r="I197" i="1"/>
  <c r="E198" i="1" l="1"/>
  <c r="H198" i="1" s="1"/>
  <c r="C198" i="1" l="1"/>
  <c r="D198" i="1"/>
  <c r="F198" i="1" l="1"/>
  <c r="G198" i="1"/>
  <c r="I198" i="1"/>
  <c r="E199" i="1" l="1"/>
  <c r="H199" i="1" s="1"/>
  <c r="C199" i="1" l="1"/>
  <c r="D199" i="1"/>
  <c r="F199" i="1" l="1"/>
  <c r="G199" i="1"/>
  <c r="I199" i="1"/>
  <c r="E200" i="1" l="1"/>
  <c r="H200" i="1" s="1"/>
  <c r="C200" i="1" l="1"/>
  <c r="D200" i="1" s="1"/>
  <c r="F200" i="1" l="1"/>
  <c r="G200" i="1"/>
  <c r="I200" i="1"/>
  <c r="E201" i="1" l="1"/>
  <c r="J202" i="1" l="1"/>
  <c r="J35" i="1" s="1"/>
  <c r="C201" i="1"/>
  <c r="D201" i="1" s="1"/>
  <c r="H201" i="1"/>
  <c r="F201" i="1" l="1"/>
  <c r="I201" i="1"/>
  <c r="G201" i="1"/>
  <c r="E202" i="1" l="1"/>
  <c r="H202" i="1" s="1"/>
  <c r="H35" i="1" s="1"/>
  <c r="C202" i="1" l="1"/>
  <c r="D202" i="1"/>
  <c r="F202" i="1" l="1"/>
  <c r="G202" i="1"/>
  <c r="I202" i="1"/>
  <c r="I35" i="1" s="1"/>
  <c r="E203" i="1" l="1"/>
  <c r="H203" i="1" s="1"/>
  <c r="G35" i="1"/>
  <c r="C203" i="1" l="1"/>
  <c r="D203" i="1"/>
  <c r="F203" i="1" l="1"/>
  <c r="I203" i="1"/>
  <c r="G203" i="1"/>
  <c r="E204" i="1" l="1"/>
  <c r="H204" i="1" s="1"/>
  <c r="C204" i="1" l="1"/>
  <c r="D204" i="1"/>
  <c r="F204" i="1" l="1"/>
  <c r="G204" i="1"/>
  <c r="I204" i="1"/>
  <c r="E205" i="1" l="1"/>
  <c r="H205" i="1" s="1"/>
  <c r="C205" i="1" l="1"/>
  <c r="D205" i="1"/>
  <c r="F205" i="1" l="1"/>
  <c r="G205" i="1"/>
  <c r="I205" i="1"/>
  <c r="E206" i="1" l="1"/>
  <c r="H206" i="1" s="1"/>
  <c r="C206" i="1" l="1"/>
  <c r="D206" i="1" s="1"/>
  <c r="F206" i="1" l="1"/>
  <c r="I206" i="1"/>
  <c r="G206" i="1"/>
  <c r="E207" i="1" l="1"/>
  <c r="H207" i="1" s="1"/>
  <c r="C207" i="1" l="1"/>
  <c r="D207" i="1"/>
  <c r="F207" i="1" l="1"/>
  <c r="I207" i="1"/>
  <c r="G207" i="1"/>
  <c r="E208" i="1" l="1"/>
  <c r="H208" i="1" s="1"/>
  <c r="C208" i="1" l="1"/>
  <c r="D208" i="1"/>
  <c r="F208" i="1" l="1"/>
  <c r="G208" i="1"/>
  <c r="I208" i="1"/>
  <c r="E209" i="1" l="1"/>
  <c r="H209" i="1" s="1"/>
  <c r="C209" i="1" l="1"/>
  <c r="D209" i="1" s="1"/>
  <c r="F209" i="1" l="1"/>
  <c r="G209" i="1"/>
  <c r="I209" i="1"/>
  <c r="E210" i="1" l="1"/>
  <c r="H210" i="1" s="1"/>
  <c r="C210" i="1" l="1"/>
  <c r="D210" i="1" s="1"/>
  <c r="F210" i="1" l="1"/>
  <c r="I210" i="1"/>
  <c r="G210" i="1"/>
  <c r="E211" i="1" l="1"/>
  <c r="H211" i="1" s="1"/>
  <c r="C211" i="1"/>
  <c r="D211" i="1" s="1"/>
  <c r="F211" i="1" s="1"/>
  <c r="G211" i="1" l="1"/>
  <c r="I211" i="1"/>
  <c r="E212" i="1"/>
  <c r="H212" i="1" s="1"/>
  <c r="C212" i="1" l="1"/>
  <c r="D212" i="1" s="1"/>
  <c r="F212" i="1" l="1"/>
  <c r="G212" i="1"/>
  <c r="I212" i="1"/>
  <c r="E213" i="1" l="1"/>
  <c r="J214" i="1" l="1"/>
  <c r="J36" i="1" s="1"/>
  <c r="C213" i="1"/>
  <c r="D213" i="1" s="1"/>
  <c r="H213" i="1"/>
  <c r="F213" i="1" l="1"/>
  <c r="I213" i="1"/>
  <c r="G213" i="1"/>
  <c r="E214" i="1" l="1"/>
  <c r="H214" i="1" s="1"/>
  <c r="H36" i="1" s="1"/>
  <c r="C214" i="1" l="1"/>
  <c r="D214" i="1" s="1"/>
  <c r="F214" i="1" l="1"/>
  <c r="I214" i="1"/>
  <c r="I36" i="1" s="1"/>
  <c r="G214" i="1"/>
  <c r="G36" i="1" l="1"/>
  <c r="E215" i="1"/>
  <c r="H215" i="1" s="1"/>
  <c r="C215" i="1" l="1"/>
  <c r="D215" i="1" s="1"/>
  <c r="F215" i="1" l="1"/>
  <c r="I215" i="1"/>
  <c r="G215" i="1"/>
  <c r="E216" i="1" l="1"/>
  <c r="H216" i="1" s="1"/>
  <c r="C216" i="1" l="1"/>
  <c r="D216" i="1"/>
  <c r="F216" i="1" l="1"/>
  <c r="G216" i="1"/>
  <c r="I216" i="1"/>
  <c r="E217" i="1" l="1"/>
  <c r="H217" i="1" s="1"/>
  <c r="C217" i="1" l="1"/>
  <c r="D217" i="1"/>
  <c r="F217" i="1" l="1"/>
  <c r="I217" i="1"/>
  <c r="G217" i="1"/>
  <c r="E218" i="1" l="1"/>
  <c r="H218" i="1" s="1"/>
  <c r="C218" i="1" l="1"/>
  <c r="D218" i="1"/>
  <c r="F218" i="1" l="1"/>
  <c r="G218" i="1"/>
  <c r="I218" i="1"/>
  <c r="E219" i="1" l="1"/>
  <c r="H219" i="1" s="1"/>
  <c r="C219" i="1" l="1"/>
  <c r="D219" i="1"/>
  <c r="F219" i="1" l="1"/>
  <c r="G219" i="1"/>
  <c r="I219" i="1"/>
  <c r="E220" i="1" l="1"/>
  <c r="H220" i="1" s="1"/>
  <c r="C220" i="1" l="1"/>
  <c r="D220" i="1" s="1"/>
  <c r="F220" i="1" l="1"/>
  <c r="G220" i="1"/>
  <c r="I220" i="1"/>
  <c r="E221" i="1" l="1"/>
  <c r="H221" i="1" s="1"/>
  <c r="C221" i="1"/>
  <c r="D221" i="1" s="1"/>
  <c r="F221" i="1" s="1"/>
  <c r="I221" i="1" l="1"/>
  <c r="G221" i="1"/>
  <c r="E222" i="1" s="1"/>
  <c r="H222" i="1" s="1"/>
  <c r="C222" i="1" l="1"/>
  <c r="D222" i="1"/>
  <c r="F222" i="1" l="1"/>
  <c r="I222" i="1"/>
  <c r="G222" i="1"/>
  <c r="E223" i="1" l="1"/>
  <c r="H223" i="1" s="1"/>
  <c r="C223" i="1" l="1"/>
  <c r="D223" i="1"/>
  <c r="F223" i="1" l="1"/>
  <c r="I223" i="1"/>
  <c r="G223" i="1"/>
  <c r="E224" i="1" l="1"/>
  <c r="H224" i="1" s="1"/>
  <c r="C224" i="1"/>
  <c r="D224" i="1" s="1"/>
  <c r="F224" i="1" s="1"/>
  <c r="I224" i="1" l="1"/>
  <c r="G224" i="1"/>
  <c r="E225" i="1" s="1"/>
  <c r="H225" i="1" s="1"/>
  <c r="J226" i="1" l="1"/>
  <c r="J37" i="1" s="1"/>
  <c r="C225" i="1"/>
  <c r="D225" i="1" s="1"/>
  <c r="F225" i="1" l="1"/>
  <c r="I225" i="1"/>
  <c r="G225" i="1"/>
  <c r="E226" i="1" l="1"/>
  <c r="H226" i="1" s="1"/>
  <c r="H37" i="1" s="1"/>
  <c r="C226" i="1" l="1"/>
  <c r="D226" i="1"/>
  <c r="F226" i="1" l="1"/>
  <c r="G226" i="1"/>
  <c r="I226" i="1"/>
  <c r="I37" i="1" s="1"/>
  <c r="G37" i="1" l="1"/>
  <c r="E227" i="1"/>
  <c r="H227" i="1" s="1"/>
  <c r="C227" i="1" l="1"/>
  <c r="D227" i="1"/>
  <c r="F227" i="1" l="1"/>
  <c r="G227" i="1"/>
  <c r="I227" i="1"/>
  <c r="E228" i="1" l="1"/>
  <c r="H228" i="1" s="1"/>
  <c r="C228" i="1" l="1"/>
  <c r="D228" i="1"/>
  <c r="F228" i="1" l="1"/>
  <c r="G228" i="1"/>
  <c r="I228" i="1"/>
  <c r="E229" i="1" l="1"/>
  <c r="H229" i="1" s="1"/>
  <c r="C229" i="1" l="1"/>
  <c r="D229" i="1" s="1"/>
  <c r="F229" i="1" l="1"/>
  <c r="G229" i="1"/>
  <c r="I229" i="1"/>
  <c r="E230" i="1" l="1"/>
  <c r="H230" i="1" s="1"/>
  <c r="C230" i="1" l="1"/>
  <c r="D230" i="1"/>
  <c r="F230" i="1" l="1"/>
  <c r="I230" i="1"/>
  <c r="G230" i="1"/>
  <c r="E231" i="1" l="1"/>
  <c r="H231" i="1" s="1"/>
  <c r="C231" i="1" l="1"/>
  <c r="D231" i="1"/>
  <c r="F231" i="1" l="1"/>
  <c r="I231" i="1"/>
  <c r="G231" i="1"/>
  <c r="E232" i="1" l="1"/>
  <c r="H232" i="1" s="1"/>
  <c r="C232" i="1" l="1"/>
  <c r="D232" i="1"/>
  <c r="F232" i="1" l="1"/>
  <c r="G232" i="1"/>
  <c r="I232" i="1"/>
  <c r="E233" i="1" l="1"/>
  <c r="H233" i="1" s="1"/>
  <c r="C233" i="1" l="1"/>
  <c r="D233" i="1" s="1"/>
  <c r="F233" i="1" l="1"/>
  <c r="G233" i="1"/>
  <c r="I233" i="1"/>
  <c r="E234" i="1" l="1"/>
  <c r="H234" i="1" s="1"/>
  <c r="C234" i="1" l="1"/>
  <c r="D234" i="1" s="1"/>
  <c r="I234" i="1" s="1"/>
  <c r="F234" i="1" l="1"/>
  <c r="G234" i="1"/>
  <c r="E235" i="1" l="1"/>
  <c r="H235" i="1" s="1"/>
  <c r="C235" i="1" l="1"/>
  <c r="D235" i="1" s="1"/>
  <c r="I235" i="1" s="1"/>
  <c r="F235" i="1" l="1"/>
  <c r="G235" i="1"/>
  <c r="E236" i="1" l="1"/>
  <c r="H236" i="1" s="1"/>
  <c r="C236" i="1"/>
  <c r="D236" i="1" s="1"/>
  <c r="F236" i="1" s="1"/>
  <c r="I236" i="1" l="1"/>
  <c r="G236" i="1"/>
  <c r="E237" i="1" l="1"/>
  <c r="H237" i="1"/>
  <c r="J238" i="1" l="1"/>
  <c r="J38" i="1" s="1"/>
  <c r="C237" i="1"/>
  <c r="D237" i="1" s="1"/>
  <c r="I237" i="1" s="1"/>
  <c r="F237" i="1" l="1"/>
  <c r="G237" i="1"/>
  <c r="E238" i="1" l="1"/>
  <c r="H238" i="1" s="1"/>
  <c r="H38" i="1" s="1"/>
  <c r="C238" i="1" l="1"/>
  <c r="D238" i="1" s="1"/>
  <c r="I238" i="1" s="1"/>
  <c r="I38" i="1" s="1"/>
  <c r="F238" i="1" l="1"/>
  <c r="G238" i="1"/>
  <c r="G38" i="1" l="1"/>
  <c r="E239" i="1"/>
  <c r="H239" i="1" s="1"/>
  <c r="C239" i="1" l="1"/>
  <c r="D239" i="1"/>
  <c r="I239" i="1" s="1"/>
  <c r="F239" i="1" l="1"/>
  <c r="G239" i="1"/>
  <c r="E240" i="1" l="1"/>
  <c r="H240" i="1" s="1"/>
  <c r="C240" i="1" l="1"/>
  <c r="D240" i="1" l="1"/>
  <c r="I240" i="1" s="1"/>
  <c r="F240" i="1" l="1"/>
  <c r="G240" i="1"/>
  <c r="E241" i="1" l="1"/>
  <c r="H241" i="1" s="1"/>
  <c r="C241" i="1" l="1"/>
  <c r="D241" i="1" l="1"/>
  <c r="I241" i="1" s="1"/>
  <c r="F241" i="1" l="1"/>
  <c r="G241" i="1"/>
  <c r="E242" i="1" l="1"/>
  <c r="H242" i="1" s="1"/>
  <c r="C242" i="1" l="1"/>
  <c r="D242" i="1" l="1"/>
  <c r="I242" i="1" s="1"/>
  <c r="F242" i="1" l="1"/>
  <c r="G242" i="1"/>
  <c r="E243" i="1" l="1"/>
  <c r="C243" i="1" s="1"/>
  <c r="H243" i="1"/>
  <c r="D243" i="1" l="1"/>
  <c r="I243" i="1" s="1"/>
  <c r="F243" i="1" l="1"/>
  <c r="G243" i="1"/>
  <c r="E244" i="1" l="1"/>
  <c r="C244" i="1" s="1"/>
  <c r="D244" i="1" s="1"/>
  <c r="I244" i="1" s="1"/>
  <c r="H244" i="1"/>
  <c r="F244" i="1" l="1"/>
  <c r="G244" i="1"/>
  <c r="E245" i="1" l="1"/>
  <c r="H245" i="1" s="1"/>
  <c r="C245" i="1" l="1"/>
  <c r="D245" i="1" s="1"/>
  <c r="I245" i="1" s="1"/>
  <c r="F245" i="1" l="1"/>
  <c r="G245" i="1"/>
  <c r="E246" i="1" l="1"/>
  <c r="H246" i="1" s="1"/>
  <c r="C246" i="1" l="1"/>
  <c r="D246" i="1" s="1"/>
  <c r="I246" i="1" s="1"/>
  <c r="F246" i="1" l="1"/>
  <c r="G246" i="1"/>
  <c r="E247" i="1" l="1"/>
  <c r="H247" i="1"/>
  <c r="C247" i="1"/>
  <c r="D247" i="1" s="1"/>
  <c r="F247" i="1" s="1"/>
  <c r="I247" i="1" l="1"/>
  <c r="G247" i="1"/>
  <c r="E248" i="1"/>
  <c r="C248" i="1" s="1"/>
  <c r="D248" i="1" s="1"/>
  <c r="F248" i="1" s="1"/>
  <c r="H248" i="1" l="1"/>
  <c r="I248" i="1"/>
  <c r="G248" i="1"/>
  <c r="E249" i="1" s="1"/>
  <c r="H249" i="1" s="1"/>
  <c r="J250" i="1" l="1"/>
  <c r="J39" i="1" s="1"/>
  <c r="C249" i="1"/>
  <c r="D249" i="1" s="1"/>
  <c r="F249" i="1" l="1"/>
  <c r="I249" i="1"/>
  <c r="G249" i="1"/>
  <c r="E250" i="1" s="1"/>
  <c r="C250" i="1" s="1"/>
  <c r="D250" i="1" s="1"/>
  <c r="F250" i="1" s="1"/>
  <c r="I250" i="1" l="1"/>
  <c r="I39" i="1" s="1"/>
  <c r="H250" i="1"/>
  <c r="H39" i="1" s="1"/>
  <c r="G250" i="1"/>
  <c r="E251" i="1" s="1"/>
  <c r="G39" i="1" l="1"/>
  <c r="H251" i="1"/>
  <c r="C251" i="1"/>
  <c r="D251" i="1" s="1"/>
  <c r="I251" i="1" s="1"/>
  <c r="F251" i="1" l="1"/>
  <c r="G251" i="1"/>
  <c r="E252" i="1" l="1"/>
  <c r="C252" i="1" s="1"/>
  <c r="H252" i="1"/>
  <c r="D252" i="1" l="1"/>
  <c r="I252" i="1" s="1"/>
  <c r="F252" i="1" l="1"/>
  <c r="G252" i="1"/>
  <c r="E253" i="1" l="1"/>
  <c r="C253" i="1" s="1"/>
  <c r="H253" i="1" l="1"/>
  <c r="D253" i="1"/>
  <c r="I253" i="1" s="1"/>
  <c r="F253" i="1" l="1"/>
  <c r="G253" i="1"/>
  <c r="E254" i="1" l="1"/>
  <c r="H254" i="1"/>
  <c r="C254" i="1"/>
  <c r="D254" i="1" l="1"/>
  <c r="I254" i="1" s="1"/>
  <c r="F254" i="1" l="1"/>
  <c r="G254" i="1"/>
  <c r="E255" i="1" l="1"/>
  <c r="C255" i="1" s="1"/>
  <c r="H255" i="1" l="1"/>
  <c r="D255" i="1"/>
  <c r="I255" i="1" s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F255" i="1" l="1"/>
  <c r="G255" i="1"/>
  <c r="D26" i="1"/>
  <c r="D27" i="1"/>
  <c r="F27" i="1" s="1"/>
  <c r="D28" i="1"/>
  <c r="F28" i="1" s="1"/>
  <c r="D29" i="1"/>
  <c r="F29" i="1" s="1"/>
  <c r="D30" i="1"/>
  <c r="F30" i="1" s="1"/>
  <c r="D31" i="1"/>
  <c r="F31" i="1" s="1"/>
  <c r="D32" i="1"/>
  <c r="F32" i="1" s="1"/>
  <c r="D33" i="1"/>
  <c r="F33" i="1" s="1"/>
  <c r="D34" i="1"/>
  <c r="F34" i="1" s="1"/>
  <c r="D35" i="1"/>
  <c r="F35" i="1" s="1"/>
  <c r="D36" i="1"/>
  <c r="F36" i="1" s="1"/>
  <c r="D37" i="1"/>
  <c r="F37" i="1" s="1"/>
  <c r="D38" i="1"/>
  <c r="F38" i="1" s="1"/>
  <c r="D39" i="1"/>
  <c r="F39" i="1" s="1"/>
  <c r="E256" i="1" l="1"/>
  <c r="H256" i="1" s="1"/>
  <c r="F26" i="1"/>
  <c r="C256" i="1" l="1"/>
  <c r="D256" i="1" s="1"/>
  <c r="I256" i="1" s="1"/>
  <c r="F256" i="1" l="1"/>
  <c r="G256" i="1"/>
  <c r="E257" i="1" l="1"/>
  <c r="H257" i="1"/>
  <c r="C257" i="1" l="1"/>
  <c r="D257" i="1" s="1"/>
  <c r="I257" i="1" s="1"/>
  <c r="F257" i="1" l="1"/>
  <c r="G257" i="1"/>
  <c r="E258" i="1" l="1"/>
  <c r="H258" i="1" s="1"/>
  <c r="C258" i="1" l="1"/>
  <c r="D258" i="1" s="1"/>
  <c r="I258" i="1" s="1"/>
  <c r="F258" i="1" l="1"/>
  <c r="G258" i="1"/>
  <c r="E259" i="1" l="1"/>
  <c r="H259" i="1"/>
  <c r="C259" i="1" l="1"/>
  <c r="D259" i="1" s="1"/>
  <c r="I259" i="1" s="1"/>
  <c r="F259" i="1" l="1"/>
  <c r="G259" i="1"/>
  <c r="E260" i="1" l="1"/>
  <c r="H260" i="1" s="1"/>
  <c r="C260" i="1" l="1"/>
  <c r="D260" i="1" s="1"/>
  <c r="I260" i="1" s="1"/>
  <c r="F260" i="1" l="1"/>
  <c r="G260" i="1"/>
  <c r="E261" i="1" l="1"/>
  <c r="H261" i="1" s="1"/>
  <c r="C261" i="1"/>
  <c r="D261" i="1" s="1"/>
  <c r="F261" i="1" s="1"/>
  <c r="I261" i="1" l="1"/>
  <c r="J262" i="1"/>
  <c r="J40" i="1" s="1"/>
  <c r="G261" i="1"/>
  <c r="E262" i="1" s="1"/>
  <c r="C262" i="1" s="1"/>
  <c r="D262" i="1" s="1"/>
  <c r="I262" i="1" l="1"/>
  <c r="I40" i="1" s="1"/>
  <c r="H262" i="1"/>
  <c r="H40" i="1" s="1"/>
  <c r="G262" i="1"/>
  <c r="F262" i="1"/>
  <c r="G40" i="1" l="1"/>
  <c r="E263" i="1"/>
  <c r="C263" i="1" s="1"/>
  <c r="H263" i="1" l="1"/>
  <c r="D263" i="1"/>
  <c r="I263" i="1" s="1"/>
  <c r="F263" i="1" l="1"/>
  <c r="G263" i="1"/>
  <c r="E264" i="1" l="1"/>
  <c r="C264" i="1" s="1"/>
  <c r="H264" i="1" l="1"/>
  <c r="D264" i="1"/>
  <c r="I264" i="1" s="1"/>
  <c r="F264" i="1" l="1"/>
  <c r="G264" i="1"/>
  <c r="E265" i="1" l="1"/>
  <c r="H265" i="1"/>
  <c r="C265" i="1"/>
  <c r="D265" i="1" l="1"/>
  <c r="I265" i="1" s="1"/>
  <c r="F265" i="1" l="1"/>
  <c r="G265" i="1"/>
  <c r="E266" i="1" l="1"/>
  <c r="C266" i="1" s="1"/>
  <c r="H266" i="1"/>
  <c r="D266" i="1" l="1"/>
  <c r="I266" i="1" s="1"/>
  <c r="F266" i="1" l="1"/>
  <c r="G266" i="1"/>
  <c r="E267" i="1" l="1"/>
  <c r="C267" i="1"/>
  <c r="H267" i="1"/>
  <c r="D267" i="1" l="1"/>
  <c r="I267" i="1" s="1"/>
  <c r="F267" i="1" l="1"/>
  <c r="G267" i="1"/>
  <c r="E268" i="1" l="1"/>
  <c r="C268" i="1" s="1"/>
  <c r="D268" i="1" s="1"/>
  <c r="I268" i="1" s="1"/>
  <c r="H268" i="1"/>
  <c r="F268" i="1" l="1"/>
  <c r="G268" i="1"/>
  <c r="E269" i="1" l="1"/>
  <c r="C269" i="1" s="1"/>
  <c r="D269" i="1" s="1"/>
  <c r="F269" i="1" s="1"/>
  <c r="I269" i="1" l="1"/>
  <c r="H269" i="1"/>
  <c r="G269" i="1"/>
  <c r="E270" i="1" s="1"/>
  <c r="C270" i="1" s="1"/>
  <c r="D270" i="1" s="1"/>
  <c r="I270" i="1" s="1"/>
  <c r="H270" i="1" l="1"/>
  <c r="G270" i="1"/>
  <c r="F270" i="1"/>
  <c r="E271" i="1" l="1"/>
  <c r="C271" i="1" s="1"/>
  <c r="D271" i="1" s="1"/>
  <c r="F271" i="1" s="1"/>
  <c r="H271" i="1"/>
  <c r="I271" i="1" l="1"/>
  <c r="G271" i="1"/>
  <c r="E272" i="1" s="1"/>
  <c r="C272" i="1" s="1"/>
  <c r="D272" i="1" s="1"/>
  <c r="I272" i="1" s="1"/>
  <c r="H272" i="1" l="1"/>
  <c r="G272" i="1"/>
  <c r="F272" i="1"/>
  <c r="E273" i="1" l="1"/>
  <c r="H273" i="1"/>
  <c r="C273" i="1"/>
  <c r="D273" i="1" s="1"/>
  <c r="F273" i="1" s="1"/>
  <c r="I273" i="1"/>
  <c r="J274" i="1" l="1"/>
  <c r="J41" i="1" s="1"/>
  <c r="G273" i="1"/>
  <c r="E274" i="1" l="1"/>
  <c r="C274" i="1" s="1"/>
  <c r="D274" i="1" s="1"/>
  <c r="F274" i="1" s="1"/>
  <c r="H274" i="1" l="1"/>
  <c r="H41" i="1" s="1"/>
  <c r="I274" i="1"/>
  <c r="I41" i="1" s="1"/>
  <c r="G274" i="1"/>
  <c r="G41" i="1" l="1"/>
  <c r="E275" i="1"/>
  <c r="C275" i="1" s="1"/>
  <c r="H275" i="1" l="1"/>
  <c r="D275" i="1"/>
  <c r="I275" i="1" s="1"/>
  <c r="G275" i="1" l="1"/>
  <c r="F275" i="1"/>
  <c r="E276" i="1" l="1"/>
  <c r="H276" i="1"/>
  <c r="C276" i="1"/>
  <c r="D276" i="1" l="1"/>
  <c r="I276" i="1" s="1"/>
  <c r="F276" i="1" l="1"/>
  <c r="G276" i="1"/>
  <c r="E277" i="1" l="1"/>
  <c r="C277" i="1" s="1"/>
  <c r="H277" i="1" l="1"/>
  <c r="D277" i="1"/>
  <c r="I277" i="1" s="1"/>
  <c r="F277" i="1" l="1"/>
  <c r="G277" i="1"/>
  <c r="E278" i="1" l="1"/>
  <c r="H278" i="1"/>
  <c r="C278" i="1"/>
  <c r="D278" i="1" l="1"/>
  <c r="I278" i="1" s="1"/>
  <c r="F278" i="1" l="1"/>
  <c r="G278" i="1"/>
  <c r="E279" i="1" l="1"/>
  <c r="C279" i="1" s="1"/>
  <c r="H279" i="1" l="1"/>
  <c r="D279" i="1"/>
  <c r="I279" i="1" s="1"/>
  <c r="G279" i="1" l="1"/>
  <c r="F279" i="1"/>
  <c r="E280" i="1" l="1"/>
  <c r="C280" i="1" s="1"/>
  <c r="D280" i="1" s="1"/>
  <c r="F280" i="1" s="1"/>
  <c r="I280" i="1"/>
  <c r="H280" i="1"/>
  <c r="G280" i="1" l="1"/>
  <c r="E281" i="1"/>
  <c r="C281" i="1" s="1"/>
  <c r="D281" i="1" s="1"/>
  <c r="F281" i="1" s="1"/>
  <c r="H281" i="1"/>
  <c r="I281" i="1" l="1"/>
  <c r="G281" i="1"/>
  <c r="E282" i="1"/>
  <c r="C282" i="1" s="1"/>
  <c r="D282" i="1" s="1"/>
  <c r="I282" i="1" s="1"/>
  <c r="H282" i="1" l="1"/>
  <c r="G282" i="1"/>
  <c r="F282" i="1"/>
  <c r="E283" i="1" l="1"/>
  <c r="C283" i="1" s="1"/>
  <c r="D283" i="1" s="1"/>
  <c r="I283" i="1" s="1"/>
  <c r="H283" i="1" l="1"/>
  <c r="G283" i="1"/>
  <c r="F283" i="1"/>
  <c r="E284" i="1" l="1"/>
  <c r="H284" i="1"/>
  <c r="C284" i="1"/>
  <c r="D284" i="1" s="1"/>
  <c r="I284" i="1" s="1"/>
  <c r="G284" i="1" l="1"/>
  <c r="F284" i="1"/>
  <c r="E285" i="1" l="1"/>
  <c r="H285" i="1"/>
  <c r="J286" i="1" l="1"/>
  <c r="J42" i="1" s="1"/>
  <c r="C285" i="1"/>
  <c r="D285" i="1" s="1"/>
  <c r="F285" i="1" l="1"/>
  <c r="I285" i="1"/>
  <c r="G285" i="1"/>
  <c r="E286" i="1" s="1"/>
  <c r="C286" i="1" s="1"/>
  <c r="D286" i="1" l="1"/>
  <c r="I286" i="1" s="1"/>
  <c r="I42" i="1" s="1"/>
  <c r="H286" i="1"/>
  <c r="H42" i="1" s="1"/>
  <c r="F286" i="1"/>
  <c r="G286" i="1"/>
  <c r="E287" i="1" s="1"/>
  <c r="G42" i="1"/>
  <c r="H287" i="1"/>
  <c r="C287" i="1" l="1"/>
  <c r="D287" i="1"/>
  <c r="I287" i="1" s="1"/>
  <c r="F287" i="1" l="1"/>
  <c r="G287" i="1"/>
  <c r="E288" i="1" l="1"/>
  <c r="H288" i="1"/>
  <c r="C288" i="1"/>
  <c r="D288" i="1" l="1"/>
  <c r="I288" i="1" s="1"/>
  <c r="F288" i="1" l="1"/>
  <c r="G288" i="1"/>
  <c r="E289" i="1" l="1"/>
  <c r="H289" i="1" s="1"/>
  <c r="C289" i="1"/>
  <c r="D289" i="1" l="1"/>
  <c r="I289" i="1" s="1"/>
  <c r="F289" i="1" l="1"/>
  <c r="G289" i="1"/>
  <c r="E290" i="1" l="1"/>
  <c r="C290" i="1" s="1"/>
  <c r="H290" i="1" l="1"/>
  <c r="D290" i="1"/>
  <c r="I290" i="1" s="1"/>
  <c r="F290" i="1" l="1"/>
  <c r="G290" i="1"/>
  <c r="E291" i="1" l="1"/>
  <c r="H291" i="1" s="1"/>
  <c r="C291" i="1"/>
  <c r="D291" i="1" l="1"/>
  <c r="I291" i="1" s="1"/>
  <c r="F291" i="1" l="1"/>
  <c r="G291" i="1"/>
  <c r="E292" i="1" l="1"/>
  <c r="C292" i="1" s="1"/>
  <c r="D292" i="1" s="1"/>
  <c r="F292" i="1" s="1"/>
  <c r="I292" i="1" l="1"/>
  <c r="H292" i="1"/>
  <c r="G292" i="1"/>
  <c r="E293" i="1" l="1"/>
  <c r="C293" i="1" s="1"/>
  <c r="D293" i="1" s="1"/>
  <c r="I293" i="1" s="1"/>
  <c r="H293" i="1"/>
  <c r="F293" i="1" l="1"/>
  <c r="G293" i="1"/>
  <c r="E294" i="1" s="1"/>
  <c r="C294" i="1" s="1"/>
  <c r="D294" i="1" s="1"/>
  <c r="F294" i="1" s="1"/>
  <c r="H294" i="1" l="1"/>
  <c r="I294" i="1"/>
  <c r="G294" i="1"/>
  <c r="E295" i="1" s="1"/>
  <c r="C295" i="1" s="1"/>
  <c r="D295" i="1" s="1"/>
  <c r="F295" i="1" s="1"/>
  <c r="I295" i="1" l="1"/>
  <c r="H295" i="1"/>
  <c r="G295" i="1"/>
  <c r="E296" i="1" l="1"/>
  <c r="H296" i="1" s="1"/>
  <c r="C296" i="1"/>
  <c r="D296" i="1" s="1"/>
  <c r="F296" i="1" s="1"/>
  <c r="I296" i="1" l="1"/>
  <c r="G296" i="1"/>
  <c r="E297" i="1" l="1"/>
  <c r="H297" i="1"/>
  <c r="C297" i="1"/>
  <c r="D297" i="1" s="1"/>
  <c r="F297" i="1" s="1"/>
  <c r="I297" i="1" l="1"/>
  <c r="J298" i="1"/>
  <c r="J43" i="1" s="1"/>
  <c r="G297" i="1"/>
  <c r="E298" i="1" l="1"/>
  <c r="H298" i="1"/>
  <c r="H43" i="1" s="1"/>
  <c r="C298" i="1"/>
  <c r="D298" i="1" s="1"/>
  <c r="F298" i="1" s="1"/>
  <c r="I298" i="1" l="1"/>
  <c r="I43" i="1" s="1"/>
  <c r="G298" i="1"/>
  <c r="G43" i="1" s="1"/>
  <c r="E299" i="1" l="1"/>
  <c r="H299" i="1"/>
  <c r="C299" i="1"/>
  <c r="D299" i="1" s="1"/>
  <c r="I299" i="1" s="1"/>
  <c r="F299" i="1" l="1"/>
  <c r="G299" i="1"/>
  <c r="E300" i="1" l="1"/>
  <c r="H300" i="1"/>
  <c r="C300" i="1"/>
  <c r="D300" i="1" l="1"/>
  <c r="I300" i="1" s="1"/>
  <c r="F300" i="1" l="1"/>
  <c r="G300" i="1"/>
  <c r="E301" i="1" l="1"/>
  <c r="H301" i="1"/>
  <c r="C301" i="1"/>
  <c r="D301" i="1" l="1"/>
  <c r="I301" i="1" s="1"/>
  <c r="F301" i="1" l="1"/>
  <c r="G301" i="1"/>
  <c r="E302" i="1" l="1"/>
  <c r="C302" i="1" s="1"/>
  <c r="H302" i="1" l="1"/>
  <c r="D302" i="1"/>
  <c r="I302" i="1" s="1"/>
  <c r="F302" i="1" l="1"/>
  <c r="G302" i="1"/>
  <c r="E303" i="1" l="1"/>
  <c r="C303" i="1" s="1"/>
  <c r="H303" i="1"/>
  <c r="D303" i="1" l="1"/>
  <c r="I303" i="1" s="1"/>
  <c r="F303" i="1" l="1"/>
  <c r="G303" i="1"/>
  <c r="E304" i="1" l="1"/>
  <c r="H304" i="1" s="1"/>
  <c r="C304" i="1"/>
  <c r="D304" i="1" s="1"/>
  <c r="F304" i="1" s="1"/>
  <c r="I304" i="1" l="1"/>
  <c r="G304" i="1"/>
  <c r="E305" i="1" s="1"/>
  <c r="C305" i="1" s="1"/>
  <c r="D305" i="1" s="1"/>
  <c r="F305" i="1" s="1"/>
  <c r="H305" i="1" l="1"/>
  <c r="I305" i="1"/>
  <c r="G305" i="1"/>
  <c r="E306" i="1" l="1"/>
  <c r="H306" i="1" s="1"/>
  <c r="C306" i="1" l="1"/>
  <c r="D306" i="1" s="1"/>
  <c r="F306" i="1" s="1"/>
  <c r="I306" i="1"/>
  <c r="G306" i="1"/>
  <c r="E307" i="1" s="1"/>
  <c r="C307" i="1" s="1"/>
  <c r="D307" i="1" s="1"/>
  <c r="I307" i="1" l="1"/>
  <c r="H307" i="1"/>
  <c r="F307" i="1"/>
  <c r="G307" i="1"/>
  <c r="E308" i="1" l="1"/>
  <c r="C308" i="1" s="1"/>
  <c r="D308" i="1" s="1"/>
  <c r="I308" i="1" s="1"/>
  <c r="G308" i="1" l="1"/>
  <c r="E309" i="1" s="1"/>
  <c r="F308" i="1"/>
  <c r="H308" i="1"/>
  <c r="H309" i="1" s="1"/>
  <c r="J310" i="1"/>
  <c r="J44" i="1" s="1"/>
  <c r="C309" i="1"/>
  <c r="D309" i="1" s="1"/>
  <c r="F309" i="1" s="1"/>
  <c r="I309" i="1" l="1"/>
  <c r="G309" i="1"/>
  <c r="E310" i="1" s="1"/>
  <c r="C310" i="1" s="1"/>
  <c r="D310" i="1" s="1"/>
  <c r="I310" i="1" s="1"/>
  <c r="I44" i="1" s="1"/>
  <c r="G310" i="1" l="1"/>
  <c r="F310" i="1"/>
  <c r="H310" i="1"/>
  <c r="H44" i="1" s="1"/>
  <c r="E311" i="1"/>
  <c r="C311" i="1" s="1"/>
  <c r="G44" i="1"/>
  <c r="H311" i="1" l="1"/>
  <c r="D311" i="1"/>
  <c r="I311" i="1" s="1"/>
  <c r="F311" i="1" l="1"/>
  <c r="G311" i="1"/>
  <c r="E312" i="1" l="1"/>
  <c r="H312" i="1"/>
  <c r="C312" i="1"/>
  <c r="D312" i="1" l="1"/>
  <c r="I312" i="1" s="1"/>
  <c r="F312" i="1" l="1"/>
  <c r="G312" i="1"/>
  <c r="E313" i="1" l="1"/>
  <c r="C313" i="1" s="1"/>
  <c r="H313" i="1" l="1"/>
  <c r="D313" i="1"/>
  <c r="I313" i="1" s="1"/>
  <c r="F313" i="1" l="1"/>
  <c r="G313" i="1"/>
  <c r="E314" i="1" l="1"/>
  <c r="H314" i="1"/>
  <c r="C314" i="1"/>
  <c r="D314" i="1" l="1"/>
  <c r="I314" i="1" s="1"/>
  <c r="F314" i="1" l="1"/>
  <c r="G314" i="1"/>
  <c r="E315" i="1" l="1"/>
  <c r="C315" i="1" s="1"/>
  <c r="H315" i="1" l="1"/>
  <c r="D315" i="1"/>
  <c r="I315" i="1" s="1"/>
  <c r="F315" i="1" l="1"/>
  <c r="G315" i="1"/>
  <c r="E316" i="1" l="1"/>
  <c r="C316" i="1" s="1"/>
  <c r="D316" i="1" s="1"/>
  <c r="F316" i="1" s="1"/>
  <c r="I316" i="1" l="1"/>
  <c r="H316" i="1"/>
  <c r="G316" i="1"/>
  <c r="E317" i="1" l="1"/>
  <c r="C317" i="1" s="1"/>
  <c r="D317" i="1" s="1"/>
  <c r="I317" i="1" s="1"/>
  <c r="H317" i="1" l="1"/>
  <c r="F317" i="1"/>
  <c r="G317" i="1"/>
  <c r="E318" i="1" s="1"/>
  <c r="C318" i="1" s="1"/>
  <c r="D318" i="1" s="1"/>
  <c r="I318" i="1" l="1"/>
  <c r="H318" i="1"/>
  <c r="F318" i="1"/>
  <c r="G318" i="1"/>
  <c r="E319" i="1" s="1"/>
  <c r="C319" i="1" s="1"/>
  <c r="D319" i="1" s="1"/>
  <c r="H319" i="1" l="1"/>
  <c r="I319" i="1"/>
  <c r="F319" i="1"/>
  <c r="G319" i="1"/>
  <c r="E320" i="1" l="1"/>
  <c r="C320" i="1" s="1"/>
  <c r="D320" i="1" s="1"/>
  <c r="F320" i="1" s="1"/>
  <c r="H320" i="1" l="1"/>
  <c r="I320" i="1"/>
  <c r="G320" i="1"/>
  <c r="E321" i="1" s="1"/>
  <c r="C321" i="1" l="1"/>
  <c r="D321" i="1" s="1"/>
  <c r="F321" i="1" s="1"/>
  <c r="H321" i="1"/>
  <c r="I321" i="1"/>
  <c r="J322" i="1"/>
  <c r="J45" i="1" s="1"/>
  <c r="G321" i="1"/>
  <c r="E322" i="1" l="1"/>
  <c r="C322" i="1" s="1"/>
  <c r="D322" i="1" s="1"/>
  <c r="F322" i="1" s="1"/>
  <c r="H322" i="1" l="1"/>
  <c r="H45" i="1" s="1"/>
  <c r="I322" i="1"/>
  <c r="I45" i="1" s="1"/>
  <c r="G322" i="1"/>
  <c r="E323" i="1" s="1"/>
  <c r="C323" i="1" s="1"/>
  <c r="G45" i="1" l="1"/>
  <c r="H323" i="1"/>
  <c r="D323" i="1"/>
  <c r="I323" i="1" s="1"/>
  <c r="F323" i="1" l="1"/>
  <c r="G323" i="1"/>
  <c r="E324" i="1" l="1"/>
  <c r="C324" i="1" s="1"/>
  <c r="H324" i="1" l="1"/>
  <c r="D324" i="1"/>
  <c r="I324" i="1" s="1"/>
  <c r="F324" i="1" l="1"/>
  <c r="G324" i="1"/>
  <c r="E325" i="1" l="1"/>
  <c r="C325" i="1" s="1"/>
  <c r="H325" i="1" l="1"/>
  <c r="D325" i="1"/>
  <c r="I325" i="1" s="1"/>
  <c r="F325" i="1" l="1"/>
  <c r="G325" i="1"/>
  <c r="E326" i="1" l="1"/>
  <c r="C326" i="1" s="1"/>
  <c r="H326" i="1" l="1"/>
  <c r="D326" i="1"/>
  <c r="I326" i="1" s="1"/>
  <c r="G326" i="1" l="1"/>
  <c r="F326" i="1"/>
  <c r="E327" i="1" l="1"/>
  <c r="C327" i="1" s="1"/>
  <c r="H327" i="1"/>
  <c r="D327" i="1" l="1"/>
  <c r="I327" i="1" s="1"/>
  <c r="G327" i="1" l="1"/>
  <c r="F327" i="1"/>
  <c r="E328" i="1" l="1"/>
  <c r="H328" i="1" s="1"/>
  <c r="C328" i="1"/>
  <c r="D328" i="1" s="1"/>
  <c r="F328" i="1" s="1"/>
  <c r="I328" i="1" l="1"/>
  <c r="G328" i="1"/>
  <c r="E329" i="1" s="1"/>
  <c r="C329" i="1" s="1"/>
  <c r="D329" i="1" s="1"/>
  <c r="F329" i="1" s="1"/>
  <c r="H329" i="1" l="1"/>
  <c r="I329" i="1"/>
  <c r="G329" i="1"/>
  <c r="E330" i="1" s="1"/>
  <c r="C330" i="1" s="1"/>
  <c r="D330" i="1" s="1"/>
  <c r="F330" i="1" s="1"/>
  <c r="H330" i="1" l="1"/>
  <c r="I330" i="1"/>
  <c r="G330" i="1"/>
  <c r="E331" i="1" s="1"/>
  <c r="C331" i="1" s="1"/>
  <c r="D331" i="1" s="1"/>
  <c r="F331" i="1" s="1"/>
  <c r="H331" i="1" l="1"/>
  <c r="I331" i="1"/>
  <c r="G331" i="1"/>
  <c r="E332" i="1" s="1"/>
  <c r="C332" i="1" s="1"/>
  <c r="D332" i="1" s="1"/>
  <c r="H332" i="1" l="1"/>
  <c r="I332" i="1"/>
  <c r="G332" i="1"/>
  <c r="F332" i="1"/>
  <c r="E333" i="1" l="1"/>
  <c r="H333" i="1"/>
  <c r="C333" i="1"/>
  <c r="D333" i="1" s="1"/>
  <c r="F333" i="1" s="1"/>
  <c r="I333" i="1" l="1"/>
  <c r="J334" i="1"/>
  <c r="J46" i="1" s="1"/>
  <c r="G333" i="1"/>
  <c r="E334" i="1" l="1"/>
  <c r="H334" i="1"/>
  <c r="H46" i="1" s="1"/>
  <c r="C334" i="1"/>
  <c r="D334" i="1" s="1"/>
  <c r="I334" i="1" s="1"/>
  <c r="I46" i="1" s="1"/>
  <c r="G334" i="1" l="1"/>
  <c r="F334" i="1"/>
  <c r="G46" i="1" l="1"/>
  <c r="E335" i="1"/>
  <c r="C335" i="1" s="1"/>
  <c r="H335" i="1" l="1"/>
  <c r="D335" i="1"/>
  <c r="I335" i="1" s="1"/>
  <c r="G335" i="1" l="1"/>
  <c r="F335" i="1"/>
  <c r="E336" i="1" l="1"/>
  <c r="C336" i="1" s="1"/>
  <c r="H336" i="1"/>
  <c r="D336" i="1" l="1"/>
  <c r="I336" i="1" s="1"/>
  <c r="F336" i="1" l="1"/>
  <c r="G336" i="1"/>
  <c r="E337" i="1" l="1"/>
  <c r="C337" i="1" s="1"/>
  <c r="H337" i="1" l="1"/>
  <c r="D337" i="1"/>
  <c r="I337" i="1" s="1"/>
  <c r="E46" i="1"/>
  <c r="F337" i="1" l="1"/>
  <c r="G337" i="1"/>
  <c r="E338" i="1" l="1"/>
  <c r="H338" i="1" s="1"/>
  <c r="D46" i="1"/>
  <c r="C338" i="1" l="1"/>
  <c r="F46" i="1"/>
  <c r="D338" i="1" l="1"/>
  <c r="I338" i="1" s="1"/>
  <c r="F338" i="1" l="1"/>
  <c r="G338" i="1"/>
  <c r="E339" i="1" l="1"/>
  <c r="H339" i="1" s="1"/>
  <c r="C339" i="1" l="1"/>
  <c r="D339" i="1" l="1"/>
  <c r="I339" i="1" s="1"/>
  <c r="F339" i="1" l="1"/>
  <c r="G339" i="1"/>
  <c r="E340" i="1" l="1"/>
  <c r="H340" i="1"/>
  <c r="C340" i="1" l="1"/>
  <c r="D340" i="1" s="1"/>
  <c r="I340" i="1" s="1"/>
  <c r="F340" i="1" l="1"/>
  <c r="G340" i="1"/>
  <c r="E341" i="1" l="1"/>
  <c r="H341" i="1" s="1"/>
  <c r="C341" i="1" l="1"/>
  <c r="D341" i="1" s="1"/>
  <c r="I341" i="1" s="1"/>
  <c r="F341" i="1" l="1"/>
  <c r="G341" i="1"/>
  <c r="E342" i="1" l="1"/>
  <c r="C342" i="1" s="1"/>
  <c r="D342" i="1" s="1"/>
  <c r="G342" i="1" s="1"/>
  <c r="H342" i="1"/>
  <c r="I342" i="1"/>
  <c r="E343" i="1" l="1"/>
  <c r="C343" i="1" s="1"/>
  <c r="D343" i="1" s="1"/>
  <c r="I343" i="1" s="1"/>
  <c r="F342" i="1"/>
  <c r="H343" i="1" l="1"/>
  <c r="G343" i="1"/>
  <c r="F343" i="1"/>
  <c r="E344" i="1" l="1"/>
  <c r="C344" i="1" s="1"/>
  <c r="D344" i="1" s="1"/>
  <c r="I344" i="1" s="1"/>
  <c r="H344" i="1" l="1"/>
  <c r="F344" i="1"/>
  <c r="G344" i="1"/>
  <c r="E345" i="1" l="1"/>
  <c r="H345" i="1"/>
  <c r="J346" i="1" l="1"/>
  <c r="J47" i="1" s="1"/>
  <c r="C345" i="1"/>
  <c r="D345" i="1" s="1"/>
  <c r="F345" i="1" l="1"/>
  <c r="I345" i="1"/>
  <c r="G345" i="1"/>
  <c r="E346" i="1" l="1"/>
  <c r="C346" i="1" l="1"/>
  <c r="D346" i="1" s="1"/>
  <c r="I346" i="1" s="1"/>
  <c r="I47" i="1" s="1"/>
  <c r="H346" i="1"/>
  <c r="H47" i="1" s="1"/>
  <c r="G346" i="1"/>
  <c r="F346" i="1"/>
  <c r="E347" i="1" l="1"/>
  <c r="C347" i="1" s="1"/>
  <c r="D347" i="1" s="1"/>
  <c r="F347" i="1" s="1"/>
  <c r="G47" i="1"/>
  <c r="G347" i="1"/>
  <c r="I347" i="1" l="1"/>
  <c r="H347" i="1"/>
  <c r="E348" i="1"/>
  <c r="C348" i="1" s="1"/>
  <c r="H348" i="1"/>
  <c r="D348" i="1" l="1"/>
  <c r="I348" i="1" s="1"/>
  <c r="F348" i="1" l="1"/>
  <c r="G348" i="1"/>
  <c r="E349" i="1" l="1"/>
  <c r="H349" i="1" s="1"/>
  <c r="C349" i="1" l="1"/>
  <c r="D349" i="1"/>
  <c r="I349" i="1" s="1"/>
  <c r="G349" i="1" l="1"/>
  <c r="F349" i="1"/>
  <c r="E350" i="1" l="1"/>
  <c r="C350" i="1" s="1"/>
  <c r="H350" i="1"/>
  <c r="D350" i="1" l="1"/>
  <c r="I350" i="1" s="1"/>
  <c r="G350" i="1" l="1"/>
  <c r="F350" i="1"/>
  <c r="E351" i="1" l="1"/>
  <c r="H351" i="1"/>
  <c r="C351" i="1"/>
  <c r="D351" i="1" l="1"/>
  <c r="I351" i="1" s="1"/>
  <c r="G351" i="1" l="1"/>
  <c r="F351" i="1"/>
  <c r="E352" i="1" l="1"/>
  <c r="C352" i="1" s="1"/>
  <c r="D352" i="1" s="1"/>
  <c r="F352" i="1" s="1"/>
  <c r="H352" i="1" l="1"/>
  <c r="I352" i="1"/>
  <c r="G352" i="1"/>
  <c r="E353" i="1" l="1"/>
  <c r="C353" i="1" s="1"/>
  <c r="D353" i="1" s="1"/>
  <c r="F353" i="1" s="1"/>
  <c r="H353" i="1"/>
  <c r="G353" i="1" l="1"/>
  <c r="I353" i="1"/>
  <c r="E354" i="1"/>
  <c r="H354" i="1" s="1"/>
  <c r="C354" i="1"/>
  <c r="D354" i="1" s="1"/>
  <c r="I354" i="1" s="1"/>
  <c r="G354" i="1" l="1"/>
  <c r="F354" i="1"/>
  <c r="E355" i="1" l="1"/>
  <c r="C355" i="1" s="1"/>
  <c r="D355" i="1" s="1"/>
  <c r="F355" i="1" s="1"/>
  <c r="I355" i="1" l="1"/>
  <c r="H355" i="1"/>
  <c r="G355" i="1"/>
  <c r="E356" i="1" s="1"/>
  <c r="C356" i="1" s="1"/>
  <c r="D356" i="1" s="1"/>
  <c r="I356" i="1" s="1"/>
  <c r="E44" i="1"/>
  <c r="E45" i="1"/>
  <c r="H356" i="1" l="1"/>
  <c r="G356" i="1"/>
  <c r="F356" i="1"/>
  <c r="E357" i="1" l="1"/>
  <c r="H357" i="1" s="1"/>
  <c r="D44" i="1"/>
  <c r="D45" i="1"/>
  <c r="F45" i="1" s="1"/>
  <c r="C357" i="1" l="1"/>
  <c r="J358" i="1"/>
  <c r="J48" i="1" s="1"/>
  <c r="D357" i="1"/>
  <c r="I357" i="1" s="1"/>
  <c r="F44" i="1"/>
  <c r="G357" i="1" l="1"/>
  <c r="F357" i="1"/>
  <c r="E358" i="1" l="1"/>
  <c r="H358" i="1"/>
  <c r="H48" i="1" s="1"/>
  <c r="C358" i="1"/>
  <c r="D358" i="1" l="1"/>
  <c r="I358" i="1" s="1"/>
  <c r="I48" i="1" s="1"/>
  <c r="G358" i="1" l="1"/>
  <c r="F358" i="1"/>
  <c r="G48" i="1" l="1"/>
  <c r="H359" i="1"/>
  <c r="E359" i="1"/>
  <c r="C359" i="1" s="1"/>
  <c r="D359" i="1" l="1"/>
  <c r="I359" i="1" s="1"/>
  <c r="G359" i="1" l="1"/>
  <c r="F359" i="1"/>
  <c r="E360" i="1" l="1"/>
  <c r="H360" i="1" s="1"/>
  <c r="C360" i="1"/>
  <c r="D360" i="1" l="1"/>
  <c r="I360" i="1" s="1"/>
  <c r="G360" i="1" l="1"/>
  <c r="F360" i="1"/>
  <c r="E361" i="1" l="1"/>
  <c r="C361" i="1" s="1"/>
  <c r="H361" i="1" l="1"/>
  <c r="D361" i="1"/>
  <c r="I361" i="1" s="1"/>
  <c r="G361" i="1" l="1"/>
  <c r="F361" i="1"/>
  <c r="E362" i="1" l="1"/>
  <c r="C362" i="1" s="1"/>
  <c r="H362" i="1"/>
  <c r="D362" i="1" l="1"/>
  <c r="I362" i="1" s="1"/>
  <c r="F362" i="1" l="1"/>
  <c r="G362" i="1"/>
  <c r="E363" i="1" l="1"/>
  <c r="C363" i="1" s="1"/>
  <c r="H363" i="1" l="1"/>
  <c r="D363" i="1"/>
  <c r="I363" i="1" s="1"/>
  <c r="F363" i="1" l="1"/>
  <c r="G363" i="1"/>
  <c r="E364" i="1" l="1"/>
  <c r="C364" i="1" s="1"/>
  <c r="D364" i="1" s="1"/>
  <c r="F364" i="1" s="1"/>
  <c r="H364" i="1"/>
  <c r="G364" i="1"/>
  <c r="I364" i="1"/>
  <c r="E365" i="1" l="1"/>
  <c r="C365" i="1" s="1"/>
  <c r="D365" i="1" s="1"/>
  <c r="F365" i="1" s="1"/>
  <c r="H365" i="1"/>
  <c r="G365" i="1"/>
  <c r="I365" i="1"/>
  <c r="E366" i="1" l="1"/>
  <c r="H366" i="1"/>
  <c r="C366" i="1"/>
  <c r="D366" i="1" s="1"/>
  <c r="F366" i="1" s="1"/>
  <c r="I366" i="1" l="1"/>
  <c r="G366" i="1"/>
  <c r="E367" i="1" s="1"/>
  <c r="C367" i="1" s="1"/>
  <c r="D367" i="1" s="1"/>
  <c r="F367" i="1" s="1"/>
  <c r="H367" i="1" l="1"/>
  <c r="I367" i="1"/>
  <c r="G367" i="1"/>
  <c r="E368" i="1" l="1"/>
  <c r="H368" i="1"/>
  <c r="C368" i="1"/>
  <c r="D368" i="1" s="1"/>
  <c r="F368" i="1" s="1"/>
  <c r="I368" i="1" l="1"/>
  <c r="G368" i="1"/>
  <c r="E369" i="1" l="1"/>
  <c r="H369" i="1"/>
  <c r="J370" i="1" l="1"/>
  <c r="J49" i="1" s="1"/>
  <c r="C369" i="1"/>
  <c r="D369" i="1" s="1"/>
  <c r="F369" i="1" l="1"/>
  <c r="I369" i="1"/>
  <c r="G369" i="1"/>
  <c r="E370" i="1" s="1"/>
  <c r="C370" i="1" s="1"/>
  <c r="D370" i="1" s="1"/>
  <c r="F370" i="1" s="1"/>
  <c r="I370" i="1" l="1"/>
  <c r="I49" i="1" s="1"/>
  <c r="H370" i="1"/>
  <c r="H49" i="1" s="1"/>
  <c r="G370" i="1"/>
  <c r="E371" i="1" l="1"/>
  <c r="C371" i="1" s="1"/>
  <c r="D371" i="1" s="1"/>
  <c r="H371" i="1"/>
  <c r="I371" i="1"/>
  <c r="G49" i="1"/>
  <c r="F371" i="1"/>
  <c r="G371" i="1"/>
  <c r="E372" i="1" l="1"/>
  <c r="H372" i="1"/>
  <c r="C372" i="1"/>
  <c r="D372" i="1" l="1"/>
  <c r="I372" i="1" s="1"/>
  <c r="F372" i="1" l="1"/>
  <c r="G372" i="1"/>
  <c r="E373" i="1" l="1"/>
  <c r="C373" i="1" s="1"/>
  <c r="H373" i="1" l="1"/>
  <c r="D373" i="1"/>
  <c r="I373" i="1" s="1"/>
  <c r="F373" i="1" l="1"/>
  <c r="G373" i="1"/>
  <c r="E374" i="1" l="1"/>
  <c r="C374" i="1" s="1"/>
  <c r="H374" i="1"/>
  <c r="D374" i="1" l="1"/>
  <c r="I374" i="1" s="1"/>
  <c r="F374" i="1" l="1"/>
  <c r="G374" i="1"/>
  <c r="E375" i="1" l="1"/>
  <c r="C375" i="1" s="1"/>
  <c r="H375" i="1" l="1"/>
  <c r="D375" i="1"/>
  <c r="I375" i="1" s="1"/>
  <c r="F375" i="1" l="1"/>
  <c r="G375" i="1"/>
  <c r="E376" i="1" l="1"/>
  <c r="C376" i="1" s="1"/>
  <c r="D376" i="1" s="1"/>
  <c r="F376" i="1" s="1"/>
  <c r="I376" i="1"/>
  <c r="H376" i="1" l="1"/>
  <c r="G376" i="1"/>
  <c r="E377" i="1" s="1"/>
  <c r="C377" i="1" s="1"/>
  <c r="D377" i="1" s="1"/>
  <c r="F377" i="1" s="1"/>
  <c r="I377" i="1" l="1"/>
  <c r="H377" i="1"/>
  <c r="G377" i="1"/>
  <c r="E378" i="1" l="1"/>
  <c r="C378" i="1" s="1"/>
  <c r="D378" i="1" s="1"/>
  <c r="F378" i="1" s="1"/>
  <c r="I378" i="1"/>
  <c r="H378" i="1" l="1"/>
  <c r="G378" i="1"/>
  <c r="E379" i="1" s="1"/>
  <c r="C379" i="1" s="1"/>
  <c r="D379" i="1" s="1"/>
  <c r="F379" i="1" s="1"/>
  <c r="I379" i="1" l="1"/>
  <c r="H379" i="1"/>
  <c r="G379" i="1"/>
  <c r="E380" i="1" s="1"/>
  <c r="C380" i="1" s="1"/>
  <c r="D380" i="1" s="1"/>
  <c r="F380" i="1" s="1"/>
  <c r="I380" i="1"/>
  <c r="H380" i="1"/>
  <c r="G380" i="1" l="1"/>
  <c r="E381" i="1" s="1"/>
  <c r="H381" i="1" s="1"/>
  <c r="J382" i="1" l="1"/>
  <c r="J50" i="1" s="1"/>
  <c r="C381" i="1"/>
  <c r="D381" i="1" s="1"/>
  <c r="I381" i="1" s="1"/>
  <c r="F381" i="1" l="1"/>
  <c r="G381" i="1"/>
  <c r="E382" i="1" l="1"/>
  <c r="C382" i="1" s="1"/>
  <c r="D382" i="1" s="1"/>
  <c r="I382" i="1"/>
  <c r="I50" i="1" s="1"/>
  <c r="H382" i="1"/>
  <c r="H50" i="1" s="1"/>
  <c r="F382" i="1" l="1"/>
  <c r="G382" i="1"/>
  <c r="E383" i="1" l="1"/>
  <c r="H383" i="1"/>
  <c r="G50" i="1"/>
  <c r="C383" i="1" l="1"/>
  <c r="D383" i="1" s="1"/>
  <c r="I383" i="1" s="1"/>
  <c r="G383" i="1" l="1"/>
  <c r="F383" i="1"/>
  <c r="E384" i="1"/>
  <c r="C384" i="1" s="1"/>
  <c r="D384" i="1" s="1"/>
  <c r="I384" i="1"/>
  <c r="H384" i="1"/>
  <c r="F384" i="1" l="1"/>
  <c r="G384" i="1"/>
  <c r="E385" i="1" l="1"/>
  <c r="C385" i="1" s="1"/>
  <c r="H385" i="1" l="1"/>
  <c r="D385" i="1"/>
  <c r="I385" i="1" s="1"/>
  <c r="F385" i="1" l="1"/>
  <c r="G385" i="1"/>
  <c r="E386" i="1" l="1"/>
  <c r="C386" i="1" s="1"/>
  <c r="H386" i="1" l="1"/>
  <c r="D386" i="1"/>
  <c r="I386" i="1" s="1"/>
  <c r="F386" i="1" l="1"/>
  <c r="G386" i="1"/>
  <c r="E387" i="1" l="1"/>
  <c r="C387" i="1" s="1"/>
  <c r="H387" i="1" l="1"/>
  <c r="D387" i="1"/>
  <c r="I387" i="1" s="1"/>
  <c r="F387" i="1" l="1"/>
  <c r="G387" i="1"/>
  <c r="E388" i="1" l="1"/>
  <c r="C388" i="1" s="1"/>
  <c r="D388" i="1" s="1"/>
  <c r="F388" i="1" s="1"/>
  <c r="I388" i="1"/>
  <c r="H388" i="1" l="1"/>
  <c r="G388" i="1"/>
  <c r="E389" i="1" s="1"/>
  <c r="C389" i="1" s="1"/>
  <c r="D389" i="1" s="1"/>
  <c r="F389" i="1" s="1"/>
  <c r="I389" i="1"/>
  <c r="H389" i="1" l="1"/>
  <c r="G389" i="1"/>
  <c r="E390" i="1" s="1"/>
  <c r="C390" i="1" s="1"/>
  <c r="D390" i="1" s="1"/>
  <c r="H390" i="1" l="1"/>
  <c r="I390" i="1"/>
  <c r="G390" i="1"/>
  <c r="F390" i="1"/>
  <c r="E391" i="1" l="1"/>
  <c r="C391" i="1" s="1"/>
  <c r="D391" i="1" s="1"/>
  <c r="I391" i="1" s="1"/>
  <c r="H391" i="1" l="1"/>
  <c r="F391" i="1"/>
  <c r="G391" i="1"/>
  <c r="E392" i="1" l="1"/>
  <c r="H392" i="1"/>
  <c r="C392" i="1"/>
  <c r="D392" i="1" s="1"/>
  <c r="F392" i="1" s="1"/>
  <c r="I392" i="1" l="1"/>
  <c r="G392" i="1"/>
  <c r="E393" i="1" l="1"/>
  <c r="H393" i="1" s="1"/>
  <c r="J394" i="1" l="1"/>
  <c r="J51" i="1" s="1"/>
  <c r="C393" i="1"/>
  <c r="D393" i="1" s="1"/>
  <c r="I393" i="1" s="1"/>
  <c r="F393" i="1" l="1"/>
  <c r="G393" i="1"/>
  <c r="E394" i="1" l="1"/>
  <c r="C394" i="1" s="1"/>
  <c r="D394" i="1" s="1"/>
  <c r="I394" i="1" s="1"/>
  <c r="I51" i="1" s="1"/>
  <c r="H394" i="1" l="1"/>
  <c r="H51" i="1" s="1"/>
  <c r="F394" i="1"/>
  <c r="G394" i="1"/>
  <c r="G51" i="1" s="1"/>
  <c r="E395" i="1" l="1"/>
  <c r="H395" i="1" s="1"/>
  <c r="C395" i="1"/>
  <c r="D395" i="1" s="1"/>
  <c r="I395" i="1" s="1"/>
  <c r="F395" i="1" l="1"/>
  <c r="G395" i="1"/>
  <c r="E396" i="1" l="1"/>
  <c r="H396" i="1"/>
  <c r="C396" i="1"/>
  <c r="D396" i="1" l="1"/>
  <c r="I396" i="1" s="1"/>
  <c r="F396" i="1" l="1"/>
  <c r="G396" i="1"/>
  <c r="E397" i="1" l="1"/>
  <c r="H397" i="1" s="1"/>
  <c r="C397" i="1" l="1"/>
  <c r="D397" i="1" l="1"/>
  <c r="I397" i="1" s="1"/>
  <c r="F397" i="1" l="1"/>
  <c r="G397" i="1"/>
  <c r="E398" i="1" l="1"/>
  <c r="C398" i="1" s="1"/>
  <c r="H398" i="1" l="1"/>
  <c r="D398" i="1"/>
  <c r="I398" i="1" s="1"/>
  <c r="F398" i="1" l="1"/>
  <c r="G398" i="1"/>
  <c r="E399" i="1" l="1"/>
  <c r="C399" i="1" s="1"/>
  <c r="H399" i="1" l="1"/>
  <c r="D399" i="1"/>
  <c r="I399" i="1" s="1"/>
  <c r="F399" i="1" l="1"/>
  <c r="G399" i="1"/>
  <c r="E400" i="1" l="1"/>
  <c r="C400" i="1" s="1"/>
  <c r="D400" i="1" s="1"/>
  <c r="F400" i="1" s="1"/>
  <c r="I400" i="1" l="1"/>
  <c r="H400" i="1"/>
  <c r="G400" i="1"/>
  <c r="E401" i="1" s="1"/>
  <c r="C401" i="1" s="1"/>
  <c r="D401" i="1" s="1"/>
  <c r="F401" i="1" s="1"/>
  <c r="H401" i="1" l="1"/>
  <c r="I401" i="1"/>
  <c r="G401" i="1"/>
  <c r="H402" i="1" s="1"/>
  <c r="E402" i="1" l="1"/>
  <c r="C402" i="1" s="1"/>
  <c r="D402" i="1" s="1"/>
  <c r="F402" i="1" s="1"/>
  <c r="I402" i="1"/>
  <c r="G402" i="1"/>
  <c r="E403" i="1" l="1"/>
  <c r="H403" i="1"/>
  <c r="C403" i="1"/>
  <c r="D403" i="1" s="1"/>
  <c r="F403" i="1" s="1"/>
  <c r="I403" i="1" l="1"/>
  <c r="G403" i="1"/>
  <c r="E404" i="1" s="1"/>
  <c r="C404" i="1" s="1"/>
  <c r="D404" i="1" s="1"/>
  <c r="I404" i="1" s="1"/>
  <c r="H404" i="1" l="1"/>
  <c r="F404" i="1"/>
  <c r="G404" i="1"/>
  <c r="E405" i="1" l="1"/>
  <c r="H405" i="1" s="1"/>
  <c r="J406" i="1" l="1"/>
  <c r="C405" i="1"/>
  <c r="D405" i="1" s="1"/>
  <c r="I405" i="1" s="1"/>
  <c r="J52" i="1" l="1"/>
  <c r="J419" i="1"/>
  <c r="F405" i="1"/>
  <c r="G405" i="1"/>
  <c r="E406" i="1" l="1"/>
  <c r="H406" i="1"/>
  <c r="H52" i="1" s="1"/>
  <c r="C406" i="1"/>
  <c r="D406" i="1" s="1"/>
  <c r="F406" i="1" s="1"/>
  <c r="I406" i="1"/>
  <c r="I52" i="1" s="1"/>
  <c r="G406" i="1" l="1"/>
  <c r="E407" i="1" s="1"/>
  <c r="G52" i="1"/>
  <c r="H407" i="1" l="1"/>
  <c r="C407" i="1"/>
  <c r="D407" i="1" s="1"/>
  <c r="I407" i="1" s="1"/>
  <c r="F407" i="1" l="1"/>
  <c r="G407" i="1"/>
  <c r="E408" i="1" l="1"/>
  <c r="H408" i="1"/>
  <c r="C408" i="1" l="1"/>
  <c r="D408" i="1" l="1"/>
  <c r="I408" i="1" s="1"/>
  <c r="F408" i="1" l="1"/>
  <c r="G408" i="1"/>
  <c r="E409" i="1" l="1"/>
  <c r="H409" i="1"/>
  <c r="C409" i="1"/>
  <c r="D409" i="1" l="1"/>
  <c r="I409" i="1" s="1"/>
  <c r="F409" i="1" l="1"/>
  <c r="G409" i="1"/>
  <c r="E410" i="1" l="1"/>
  <c r="C410" i="1" s="1"/>
  <c r="H410" i="1"/>
  <c r="D410" i="1" l="1"/>
  <c r="I410" i="1" s="1"/>
  <c r="F410" i="1" l="1"/>
  <c r="G410" i="1"/>
  <c r="E411" i="1" l="1"/>
  <c r="C411" i="1" s="1"/>
  <c r="H411" i="1" l="1"/>
  <c r="D411" i="1"/>
  <c r="I411" i="1" s="1"/>
  <c r="F411" i="1" l="1"/>
  <c r="G411" i="1"/>
  <c r="E412" i="1" l="1"/>
  <c r="H412" i="1"/>
  <c r="I412" i="1"/>
  <c r="C412" i="1"/>
  <c r="D412" i="1" s="1"/>
  <c r="F412" i="1" s="1"/>
  <c r="G412" i="1" l="1"/>
  <c r="E413" i="1"/>
  <c r="C413" i="1" s="1"/>
  <c r="D413" i="1" s="1"/>
  <c r="F413" i="1" s="1"/>
  <c r="H413" i="1"/>
  <c r="I413" i="1"/>
  <c r="G413" i="1" l="1"/>
  <c r="E414" i="1"/>
  <c r="C414" i="1" s="1"/>
  <c r="D414" i="1" s="1"/>
  <c r="F414" i="1" s="1"/>
  <c r="I414" i="1"/>
  <c r="H414" i="1"/>
  <c r="G414" i="1" l="1"/>
  <c r="H415" i="1"/>
  <c r="E415" i="1"/>
  <c r="C415" i="1" s="1"/>
  <c r="D415" i="1" s="1"/>
  <c r="F415" i="1" s="1"/>
  <c r="I415" i="1" l="1"/>
  <c r="G415" i="1"/>
  <c r="E416" i="1" s="1"/>
  <c r="C416" i="1" s="1"/>
  <c r="D416" i="1" s="1"/>
  <c r="F416" i="1" s="1"/>
  <c r="H416" i="1" l="1"/>
  <c r="I416" i="1"/>
  <c r="G416" i="1"/>
  <c r="E417" i="1" l="1"/>
  <c r="J53" i="1" s="1"/>
  <c r="J54" i="1" s="1"/>
  <c r="H417" i="1" l="1"/>
  <c r="C417" i="1"/>
  <c r="D417" i="1" s="1"/>
  <c r="G417" i="1" s="1"/>
  <c r="F417" i="1" l="1"/>
  <c r="I417" i="1"/>
  <c r="E418" i="1"/>
  <c r="H418" i="1"/>
  <c r="H53" i="1" s="1"/>
  <c r="C418" i="1"/>
  <c r="C24" i="1" s="1"/>
  <c r="C25" i="1" l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D418" i="1"/>
  <c r="I418" i="1" s="1"/>
  <c r="I53" i="1" s="1"/>
  <c r="C419" i="1"/>
  <c r="C49" i="1"/>
  <c r="C50" i="1"/>
  <c r="C51" i="1"/>
  <c r="C52" i="1"/>
  <c r="C53" i="1"/>
  <c r="E40" i="1"/>
  <c r="E41" i="1"/>
  <c r="E42" i="1"/>
  <c r="E43" i="1"/>
  <c r="E47" i="1"/>
  <c r="E48" i="1"/>
  <c r="E419" i="1"/>
  <c r="E49" i="1"/>
  <c r="E50" i="1"/>
  <c r="E51" i="1"/>
  <c r="E52" i="1"/>
  <c r="E53" i="1"/>
  <c r="E54" i="1" l="1"/>
  <c r="D11" i="1" s="1"/>
  <c r="F418" i="1"/>
  <c r="F419" i="1" s="1"/>
  <c r="D40" i="1"/>
  <c r="D41" i="1"/>
  <c r="F41" i="1" s="1"/>
  <c r="D42" i="1"/>
  <c r="F42" i="1" s="1"/>
  <c r="D43" i="1"/>
  <c r="F43" i="1" s="1"/>
  <c r="D47" i="1"/>
  <c r="F47" i="1" s="1"/>
  <c r="D48" i="1"/>
  <c r="F48" i="1" s="1"/>
  <c r="D419" i="1"/>
  <c r="D49" i="1"/>
  <c r="F49" i="1" s="1"/>
  <c r="D50" i="1"/>
  <c r="F50" i="1" s="1"/>
  <c r="D51" i="1"/>
  <c r="F51" i="1" s="1"/>
  <c r="D52" i="1"/>
  <c r="F52" i="1" s="1"/>
  <c r="D53" i="1"/>
  <c r="F53" i="1" s="1"/>
  <c r="G418" i="1"/>
  <c r="G53" i="1" s="1"/>
  <c r="C54" i="1"/>
  <c r="F40" i="1" l="1"/>
  <c r="F54" i="1" s="1"/>
  <c r="D13" i="1" s="1"/>
  <c r="D54" i="1"/>
</calcChain>
</file>

<file path=xl/sharedStrings.xml><?xml version="1.0" encoding="utf-8"?>
<sst xmlns="http://schemas.openxmlformats.org/spreadsheetml/2006/main" count="53" uniqueCount="43">
  <si>
    <t>Loan Amount (Rs.)</t>
  </si>
  <si>
    <t>Loan Tenure (Years)</t>
  </si>
  <si>
    <t>Inputs</t>
  </si>
  <si>
    <t>Results</t>
  </si>
  <si>
    <t>EMI</t>
  </si>
  <si>
    <t>Total Interest Payable</t>
  </si>
  <si>
    <t>Total Payment 
(Principal + Interest)</t>
  </si>
  <si>
    <t>Interest Rate (% p.a.)</t>
  </si>
  <si>
    <t>Month</t>
  </si>
  <si>
    <t>Cumulative Principal</t>
  </si>
  <si>
    <t>Principal
Outstanding</t>
  </si>
  <si>
    <t>Year</t>
  </si>
  <si>
    <t xml:space="preserve">Total Payment (P+I) </t>
  </si>
  <si>
    <t>Months</t>
  </si>
  <si>
    <t>Total</t>
  </si>
  <si>
    <t>Cumulative Interest</t>
  </si>
  <si>
    <t>(figures in Rupees)</t>
  </si>
  <si>
    <t>Loan Repayment Schedule (Yearly)</t>
  </si>
  <si>
    <t>Loan Repayment Schedule (Monthly)</t>
  </si>
  <si>
    <t>Principal Amount</t>
  </si>
  <si>
    <t>(in Rs.)</t>
  </si>
  <si>
    <t>EMI Calculator</t>
  </si>
  <si>
    <t>Prepayments
(if any)</t>
  </si>
  <si>
    <t>Interest Pmt 
(I)</t>
  </si>
  <si>
    <t>Principal Pmt
(P)</t>
  </si>
  <si>
    <t>Interest Pmt
(I)</t>
  </si>
  <si>
    <t>Interest (% p.a.)</t>
  </si>
  <si>
    <t>EMI (Rs.)</t>
  </si>
  <si>
    <t>Time Period (Years)</t>
  </si>
  <si>
    <t>Approx. EMI</t>
  </si>
  <si>
    <t>Amount</t>
  </si>
  <si>
    <t>EMI per lakh</t>
  </si>
  <si>
    <t>Time Period</t>
  </si>
  <si>
    <t>3 Years @ 8%</t>
  </si>
  <si>
    <t>5 Years @ 8%</t>
  </si>
  <si>
    <t>20 Years @ 11%</t>
  </si>
  <si>
    <r>
      <t xml:space="preserve">By </t>
    </r>
    <r>
      <rPr>
        <b/>
        <sz val="11"/>
        <color theme="0"/>
        <rFont val="Calibri"/>
        <family val="2"/>
        <scheme val="minor"/>
      </rPr>
      <t>AssetYogi.com</t>
    </r>
    <r>
      <rPr>
        <b/>
        <sz val="10"/>
        <color theme="0"/>
        <rFont val="Impact"/>
        <family val="2"/>
      </rPr>
      <t xml:space="preserve"> </t>
    </r>
    <r>
      <rPr>
        <b/>
        <sz val="11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 xml:space="preserve"> </t>
    </r>
  </si>
  <si>
    <t>Lumpsum Pre-Payment Every Year</t>
  </si>
  <si>
    <t>Increase EMI Every Year (%)</t>
  </si>
  <si>
    <t>Total Payment
(P+I)</t>
  </si>
  <si>
    <t>Loan Prepayment</t>
  </si>
  <si>
    <t>Increase Prepayment Every Year (%)</t>
  </si>
  <si>
    <t xml:space="preserve">Prepayments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</si>
</sst>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8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color theme="0"/>
      <name val="Impact"/>
      <family val="2"/>
    </font>
    <font>
      <sz val="22"/>
      <color theme="1"/>
      <name val="Calibri"/>
      <family val="2"/>
      <scheme val="minor"/>
    </font>
    <font>
      <sz val="22"/>
      <color rgb="FF0070C0"/>
      <name val="Calibri"/>
      <family val="2"/>
      <scheme val="minor"/>
    </font>
    <font>
      <sz val="22"/>
      <color rgb="FFFF0000"/>
      <name val="Calibri"/>
      <family val="2"/>
      <scheme val="minor"/>
    </font>
    <font>
      <sz val="22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9C4FF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FC48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11" fillId="6" borderId="0" xfId="0" applyFont="1" applyFill="1" applyProtection="1">
      <protection hidden="1"/>
    </xf>
    <xf numFmtId="0" fontId="0" fillId="0" borderId="0" xfId="0" applyAlignment="1" applyProtection="1">
      <alignment horizontal="left"/>
      <protection hidden="1"/>
    </xf>
    <xf numFmtId="0" fontId="14" fillId="0" borderId="0" xfId="0" applyFont="1" applyAlignment="1" applyProtection="1">
      <alignment horizontal="right"/>
      <protection hidden="1"/>
    </xf>
    <xf numFmtId="0" fontId="8" fillId="6" borderId="0" xfId="0" applyFont="1" applyFill="1" applyProtection="1">
      <protection hidden="1"/>
    </xf>
    <xf numFmtId="164" fontId="11" fillId="2" borderId="0" xfId="1" applyNumberFormat="1" applyFont="1" applyFill="1" applyProtection="1">
      <protection hidden="1"/>
    </xf>
    <xf numFmtId="0" fontId="15" fillId="8" borderId="0" xfId="0" applyFont="1" applyFill="1" applyProtection="1">
      <protection hidden="1"/>
    </xf>
    <xf numFmtId="164" fontId="13" fillId="4" borderId="0" xfId="0" applyNumberFormat="1" applyFont="1" applyFill="1" applyProtection="1">
      <protection hidden="1"/>
    </xf>
    <xf numFmtId="164" fontId="13" fillId="5" borderId="0" xfId="0" applyNumberFormat="1" applyFont="1" applyFill="1" applyProtection="1">
      <protection hidden="1"/>
    </xf>
    <xf numFmtId="164" fontId="13" fillId="3" borderId="0" xfId="0" applyNumberFormat="1" applyFont="1" applyFill="1" applyProtection="1">
      <protection hidden="1"/>
    </xf>
    <xf numFmtId="0" fontId="9" fillId="6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7" fillId="5" borderId="0" xfId="0" applyFont="1" applyFill="1" applyAlignment="1" applyProtection="1">
      <alignment horizontal="center" vertical="center" wrapText="1"/>
      <protection hidden="1"/>
    </xf>
    <xf numFmtId="0" fontId="7" fillId="4" borderId="0" xfId="0" applyFont="1" applyFill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vertical="center" wrapText="1"/>
      <protection hidden="1"/>
    </xf>
    <xf numFmtId="0" fontId="7" fillId="9" borderId="0" xfId="0" applyFont="1" applyFill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0" fillId="8" borderId="0" xfId="0" applyFill="1" applyAlignment="1" applyProtection="1">
      <alignment horizontal="center"/>
      <protection hidden="1"/>
    </xf>
    <xf numFmtId="164" fontId="0" fillId="10" borderId="0" xfId="0" applyNumberFormat="1" applyFill="1" applyProtection="1">
      <protection hidden="1"/>
    </xf>
    <xf numFmtId="164" fontId="0" fillId="11" borderId="0" xfId="0" applyNumberFormat="1" applyFill="1" applyProtection="1">
      <protection hidden="1"/>
    </xf>
    <xf numFmtId="164" fontId="0" fillId="8" borderId="0" xfId="0" applyNumberFormat="1" applyFill="1" applyProtection="1">
      <protection hidden="1"/>
    </xf>
    <xf numFmtId="164" fontId="4" fillId="8" borderId="0" xfId="1" applyNumberFormat="1" applyFont="1" applyFill="1" applyProtection="1">
      <protection hidden="1"/>
    </xf>
    <xf numFmtId="0" fontId="3" fillId="8" borderId="1" xfId="0" applyFont="1" applyFill="1" applyBorder="1" applyAlignment="1" applyProtection="1">
      <alignment horizontal="center"/>
      <protection hidden="1"/>
    </xf>
    <xf numFmtId="164" fontId="3" fillId="10" borderId="1" xfId="0" applyNumberFormat="1" applyFont="1" applyFill="1" applyBorder="1" applyProtection="1">
      <protection hidden="1"/>
    </xf>
    <xf numFmtId="164" fontId="3" fillId="11" borderId="1" xfId="0" applyNumberFormat="1" applyFont="1" applyFill="1" applyBorder="1" applyProtection="1">
      <protection hidden="1"/>
    </xf>
    <xf numFmtId="164" fontId="3" fillId="8" borderId="1" xfId="0" applyNumberFormat="1" applyFont="1" applyFill="1" applyBorder="1" applyProtection="1">
      <protection hidden="1"/>
    </xf>
    <xf numFmtId="0" fontId="5" fillId="8" borderId="1" xfId="0" applyFont="1" applyFill="1" applyBorder="1" applyProtection="1">
      <protection hidden="1"/>
    </xf>
    <xf numFmtId="0" fontId="3" fillId="0" borderId="0" xfId="0" applyFont="1" applyProtection="1">
      <protection hidden="1"/>
    </xf>
    <xf numFmtId="164" fontId="0" fillId="11" borderId="0" xfId="1" applyNumberFormat="1" applyFont="1" applyFill="1" applyProtection="1">
      <protection hidden="1"/>
    </xf>
    <xf numFmtId="164" fontId="4" fillId="8" borderId="0" xfId="0" applyNumberFormat="1" applyFont="1" applyFill="1" applyProtection="1">
      <protection hidden="1"/>
    </xf>
    <xf numFmtId="164" fontId="12" fillId="7" borderId="0" xfId="1" applyNumberFormat="1" applyFont="1" applyFill="1" applyProtection="1">
      <protection locked="0"/>
    </xf>
    <xf numFmtId="0" fontId="12" fillId="7" borderId="0" xfId="0" applyFont="1" applyFill="1" applyProtection="1">
      <protection locked="0"/>
    </xf>
    <xf numFmtId="10" fontId="12" fillId="7" borderId="0" xfId="2" applyNumberFormat="1" applyFont="1" applyFill="1" applyProtection="1">
      <protection locked="0"/>
    </xf>
    <xf numFmtId="0" fontId="17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right"/>
      <protection hidden="1"/>
    </xf>
    <xf numFmtId="0" fontId="8" fillId="3" borderId="0" xfId="0" applyFont="1" applyFill="1" applyProtection="1">
      <protection hidden="1"/>
    </xf>
    <xf numFmtId="0" fontId="9" fillId="3" borderId="0" xfId="0" applyFont="1" applyFill="1" applyAlignment="1" applyProtection="1">
      <alignment horizontal="left"/>
      <protection hidden="1"/>
    </xf>
    <xf numFmtId="164" fontId="0" fillId="12" borderId="0" xfId="1" applyNumberFormat="1" applyFont="1" applyFill="1" applyProtection="1">
      <protection hidden="1"/>
    </xf>
    <xf numFmtId="164" fontId="0" fillId="12" borderId="1" xfId="1" applyNumberFormat="1" applyFont="1" applyFill="1" applyBorder="1" applyProtection="1">
      <protection hidden="1"/>
    </xf>
    <xf numFmtId="0" fontId="7" fillId="13" borderId="0" xfId="0" applyFont="1" applyFill="1" applyAlignment="1" applyProtection="1">
      <alignment horizontal="center" vertical="center" wrapText="1"/>
      <protection hidden="1"/>
    </xf>
    <xf numFmtId="0" fontId="19" fillId="0" borderId="2" xfId="0" applyFont="1" applyBorder="1"/>
    <xf numFmtId="164" fontId="19" fillId="14" borderId="2" xfId="1" applyNumberFormat="1" applyFont="1" applyFill="1" applyBorder="1"/>
    <xf numFmtId="9" fontId="19" fillId="14" borderId="2" xfId="2" applyFont="1" applyFill="1" applyBorder="1"/>
    <xf numFmtId="0" fontId="19" fillId="14" borderId="2" xfId="0" applyFont="1" applyFill="1" applyBorder="1"/>
    <xf numFmtId="0" fontId="19" fillId="0" borderId="0" xfId="0" applyFont="1"/>
    <xf numFmtId="164" fontId="19" fillId="15" borderId="2" xfId="1" applyNumberFormat="1" applyFont="1" applyFill="1" applyBorder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9" fontId="12" fillId="7" borderId="0" xfId="2" applyFont="1" applyFill="1" applyProtection="1">
      <protection locked="0"/>
    </xf>
    <xf numFmtId="0" fontId="7" fillId="16" borderId="0" xfId="0" applyFont="1" applyFill="1" applyAlignment="1" applyProtection="1">
      <alignment horizontal="center" vertical="center"/>
      <protection hidden="1"/>
    </xf>
    <xf numFmtId="164" fontId="0" fillId="17" borderId="0" xfId="0" applyNumberFormat="1" applyFill="1" applyProtection="1">
      <protection hidden="1"/>
    </xf>
    <xf numFmtId="164" fontId="3" fillId="17" borderId="1" xfId="0" applyNumberFormat="1" applyFont="1" applyFill="1" applyBorder="1" applyProtection="1">
      <protection hidden="1"/>
    </xf>
    <xf numFmtId="164" fontId="0" fillId="17" borderId="0" xfId="0" applyNumberFormat="1" applyFill="1" applyAlignment="1" applyProtection="1">
      <alignment horizontal="center"/>
      <protection hidden="1"/>
    </xf>
    <xf numFmtId="0" fontId="0" fillId="6" borderId="0" xfId="0" applyFill="1" applyProtection="1">
      <protection hidden="1"/>
    </xf>
    <xf numFmtId="164" fontId="4" fillId="14" borderId="0" xfId="1" applyNumberFormat="1" applyFont="1" applyFill="1" applyProtection="1">
      <protection hidden="1"/>
    </xf>
    <xf numFmtId="164" fontId="0" fillId="14" borderId="0" xfId="0" applyNumberFormat="1" applyFill="1" applyProtection="1">
      <protection locked="0"/>
    </xf>
    <xf numFmtId="164" fontId="3" fillId="14" borderId="1" xfId="0" applyNumberFormat="1" applyFont="1" applyFill="1" applyBorder="1" applyProtection="1">
      <protection hidden="1"/>
    </xf>
    <xf numFmtId="0" fontId="0" fillId="3" borderId="0" xfId="0" applyFill="1" applyProtection="1">
      <protection hidden="1"/>
    </xf>
    <xf numFmtId="0" fontId="1" fillId="8" borderId="0" xfId="0" applyFont="1" applyFill="1" applyAlignment="1" applyProtection="1">
      <alignment horizontal="left"/>
      <protection hidden="1"/>
    </xf>
    <xf numFmtId="0" fontId="6" fillId="0" borderId="0" xfId="0" applyFont="1" applyAlignment="1" applyProtection="1">
      <alignment horizontal="right"/>
      <protection hidden="1"/>
    </xf>
    <xf numFmtId="0" fontId="8" fillId="3" borderId="0" xfId="0" applyFont="1" applyFill="1" applyAlignment="1" applyProtection="1">
      <alignment horizontal="right"/>
      <protection hidden="1"/>
    </xf>
    <xf numFmtId="0" fontId="10" fillId="6" borderId="0" xfId="0" applyFont="1" applyFill="1" applyAlignment="1" applyProtection="1">
      <alignment horizontal="center"/>
      <protection hidden="1"/>
    </xf>
    <xf numFmtId="0" fontId="16" fillId="8" borderId="0" xfId="0" applyFont="1" applyFill="1" applyAlignment="1" applyProtection="1">
      <alignment horizontal="left"/>
      <protection hidden="1"/>
    </xf>
    <xf numFmtId="0" fontId="15" fillId="8" borderId="0" xfId="0" applyFont="1" applyFill="1" applyAlignment="1" applyProtection="1">
      <alignment horizontal="left" wrapText="1"/>
      <protection hidden="1"/>
    </xf>
    <xf numFmtId="0" fontId="15" fillId="8" borderId="0" xfId="0" applyFont="1" applyFill="1" applyAlignment="1" applyProtection="1">
      <alignment horizontal="left"/>
      <protection hidden="1"/>
    </xf>
    <xf numFmtId="0" fontId="12" fillId="8" borderId="0" xfId="0" applyFont="1" applyFill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colors>
    <mruColors>
      <color rgb="FFFFFF9A"/>
      <color rgb="FFCCFF66"/>
      <color rgb="FFFF6600"/>
      <color rgb="FFFFC489"/>
      <color rgb="FFFFB469"/>
      <color rgb="FFFFBA75"/>
      <color rgb="FFFFAB57"/>
      <color rgb="FFFF9933"/>
      <color rgb="FFABFFAB"/>
      <color rgb="FF81FF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Loan</a:t>
            </a:r>
            <a:r>
              <a:rPr lang="en-US" baseline="0">
                <a:solidFill>
                  <a:sysClr val="windowText" lastClr="000000"/>
                </a:solidFill>
              </a:rPr>
              <a:t> Repayment Chart</a:t>
            </a:r>
            <a:endParaRPr lang="en-US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22883691159237"/>
          <c:y val="0.20131106021520326"/>
          <c:w val="0.71166694772708594"/>
          <c:h val="0.6432041684990840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'EMI Calculator'!$E$23</c:f>
              <c:strCache>
                <c:ptCount val="1"/>
                <c:pt idx="0">
                  <c:v>Interest Pmt
(I)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val>
            <c:numRef>
              <c:f>'EMI Calculator'!$E$24:$E$53</c:f>
              <c:numCache>
                <c:formatCode>_(* #,##0_);_(* \(#,##0\);_(* "-"??_);_(@_)</c:formatCode>
                <c:ptCount val="30"/>
                <c:pt idx="0">
                  <c:v>422680.76996514411</c:v>
                </c:pt>
                <c:pt idx="1">
                  <c:v>417337.05531185836</c:v>
                </c:pt>
                <c:pt idx="2">
                  <c:v>411521.00487953686</c:v>
                </c:pt>
                <c:pt idx="3">
                  <c:v>405190.86848078523</c:v>
                </c:pt>
                <c:pt idx="4">
                  <c:v>398301.20559132402</c:v>
                </c:pt>
                <c:pt idx="5">
                  <c:v>390802.55915776856</c:v>
                </c:pt>
                <c:pt idx="6">
                  <c:v>382641.1005729824</c:v>
                </c:pt>
                <c:pt idx="7">
                  <c:v>373758.24327048194</c:v>
                </c:pt>
                <c:pt idx="8">
                  <c:v>364090.22216409829</c:v>
                </c:pt>
                <c:pt idx="9">
                  <c:v>353567.63591393223</c:v>
                </c:pt>
                <c:pt idx="10">
                  <c:v>342114.9487327807</c:v>
                </c:pt>
                <c:pt idx="11">
                  <c:v>329649.94815678231</c:v>
                </c:pt>
                <c:pt idx="12">
                  <c:v>316083.15488791914</c:v>
                </c:pt>
                <c:pt idx="13">
                  <c:v>301317.18047196302</c:v>
                </c:pt>
                <c:pt idx="14">
                  <c:v>285246.02820099308</c:v>
                </c:pt>
                <c:pt idx="15">
                  <c:v>267754.33222205355</c:v>
                </c:pt>
                <c:pt idx="16">
                  <c:v>248716.52938993718</c:v>
                </c:pt>
                <c:pt idx="17">
                  <c:v>227995.9579192845</c:v>
                </c:pt>
                <c:pt idx="18">
                  <c:v>205443.87636572772</c:v>
                </c:pt>
                <c:pt idx="19">
                  <c:v>180898.39589388759</c:v>
                </c:pt>
                <c:pt idx="20">
                  <c:v>154183.31816757147</c:v>
                </c:pt>
                <c:pt idx="21">
                  <c:v>125106.87052003406</c:v>
                </c:pt>
                <c:pt idx="22">
                  <c:v>93460.329324791091</c:v>
                </c:pt>
                <c:pt idx="23">
                  <c:v>59016.521684931991</c:v>
                </c:pt>
                <c:pt idx="24">
                  <c:v>21528.194685394086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E4-4B4D-BD46-BBA0FF06867D}"/>
            </c:ext>
          </c:extLst>
        </c:ser>
        <c:ser>
          <c:idx val="0"/>
          <c:order val="1"/>
          <c:tx>
            <c:strRef>
              <c:f>'EMI Calculator'!$D$23</c:f>
              <c:strCache>
                <c:ptCount val="1"/>
                <c:pt idx="0">
                  <c:v>Principal Pmt
(P)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val>
            <c:numRef>
              <c:f>'EMI Calculator'!$D$24:$D$53</c:f>
              <c:numCache>
                <c:formatCode>_(* #,##0_);_(* \(#,##0\);_(* "-"??_);_(@_)</c:formatCode>
                <c:ptCount val="30"/>
                <c:pt idx="0">
                  <c:v>60455.480112134668</c:v>
                </c:pt>
                <c:pt idx="1">
                  <c:v>65799.194765420427</c:v>
                </c:pt>
                <c:pt idx="2">
                  <c:v>71615.245197741955</c:v>
                </c:pt>
                <c:pt idx="3">
                  <c:v>77945.381596493506</c:v>
                </c:pt>
                <c:pt idx="4">
                  <c:v>84835.044485954713</c:v>
                </c:pt>
                <c:pt idx="5">
                  <c:v>92333.690919510191</c:v>
                </c:pt>
                <c:pt idx="6">
                  <c:v>100495.14950429631</c:v>
                </c:pt>
                <c:pt idx="7">
                  <c:v>109378.00680679684</c:v>
                </c:pt>
                <c:pt idx="8">
                  <c:v>119046.02791318049</c:v>
                </c:pt>
                <c:pt idx="9">
                  <c:v>129568.61416334654</c:v>
                </c:pt>
                <c:pt idx="10">
                  <c:v>141021.301344498</c:v>
                </c:pt>
                <c:pt idx="11">
                  <c:v>153486.30192049648</c:v>
                </c:pt>
                <c:pt idx="12">
                  <c:v>167053.09518935965</c:v>
                </c:pt>
                <c:pt idx="13">
                  <c:v>181819.06960531574</c:v>
                </c:pt>
                <c:pt idx="14">
                  <c:v>197890.22187628568</c:v>
                </c:pt>
                <c:pt idx="15">
                  <c:v>215381.91785522515</c:v>
                </c:pt>
                <c:pt idx="16">
                  <c:v>234419.72068734167</c:v>
                </c:pt>
                <c:pt idx="17">
                  <c:v>255140.29215799426</c:v>
                </c:pt>
                <c:pt idx="18">
                  <c:v>277692.37371155107</c:v>
                </c:pt>
                <c:pt idx="19">
                  <c:v>302237.8541833912</c:v>
                </c:pt>
                <c:pt idx="20">
                  <c:v>328952.93190970732</c:v>
                </c:pt>
                <c:pt idx="21">
                  <c:v>358029.37955724471</c:v>
                </c:pt>
                <c:pt idx="22">
                  <c:v>389675.92075248773</c:v>
                </c:pt>
                <c:pt idx="23">
                  <c:v>424119.72839234676</c:v>
                </c:pt>
                <c:pt idx="24">
                  <c:v>461608.05539187742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E4-4B4D-BD46-BBA0FF068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439560"/>
        <c:axId val="270331744"/>
      </c:barChart>
      <c:lineChart>
        <c:grouping val="standard"/>
        <c:varyColors val="0"/>
        <c:ser>
          <c:idx val="2"/>
          <c:order val="2"/>
          <c:tx>
            <c:strRef>
              <c:f>'EMI Calculator'!$G$23</c:f>
              <c:strCache>
                <c:ptCount val="1"/>
                <c:pt idx="0">
                  <c:v>Principal
Outstanding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'EMI Calculator'!$G$24:$G$53</c:f>
              <c:numCache>
                <c:formatCode>_(* #,##0_);_(* \(#,##0\);_(* "-"??_);_(@_)</c:formatCode>
                <c:ptCount val="30"/>
                <c:pt idx="0">
                  <c:v>4939544.5198878655</c:v>
                </c:pt>
                <c:pt idx="1">
                  <c:v>4873745.325122444</c:v>
                </c:pt>
                <c:pt idx="2">
                  <c:v>4802130.0799247026</c:v>
                </c:pt>
                <c:pt idx="3">
                  <c:v>4724184.6983282091</c:v>
                </c:pt>
                <c:pt idx="4">
                  <c:v>4639349.6538422545</c:v>
                </c:pt>
                <c:pt idx="5">
                  <c:v>4547015.9629227445</c:v>
                </c:pt>
                <c:pt idx="6">
                  <c:v>4446520.813418448</c:v>
                </c:pt>
                <c:pt idx="7">
                  <c:v>4337142.8066116516</c:v>
                </c:pt>
                <c:pt idx="8">
                  <c:v>4218096.7786984695</c:v>
                </c:pt>
                <c:pt idx="9">
                  <c:v>4088528.1645351229</c:v>
                </c:pt>
                <c:pt idx="10">
                  <c:v>3947506.8631906258</c:v>
                </c:pt>
                <c:pt idx="11">
                  <c:v>3794020.5612701289</c:v>
                </c:pt>
                <c:pt idx="12">
                  <c:v>3626967.4660807699</c:v>
                </c:pt>
                <c:pt idx="13">
                  <c:v>3445148.3964754539</c:v>
                </c:pt>
                <c:pt idx="14">
                  <c:v>3247258.1745991679</c:v>
                </c:pt>
                <c:pt idx="15">
                  <c:v>3031876.2567439429</c:v>
                </c:pt>
                <c:pt idx="16">
                  <c:v>2797456.5360566019</c:v>
                </c:pt>
                <c:pt idx="17">
                  <c:v>2542316.2438986064</c:v>
                </c:pt>
                <c:pt idx="18">
                  <c:v>2264623.8701870553</c:v>
                </c:pt>
                <c:pt idx="19">
                  <c:v>1962386.0160036644</c:v>
                </c:pt>
                <c:pt idx="20">
                  <c:v>1633433.0840939567</c:v>
                </c:pt>
                <c:pt idx="21">
                  <c:v>1275403.7045367118</c:v>
                </c:pt>
                <c:pt idx="22">
                  <c:v>885727.78378422419</c:v>
                </c:pt>
                <c:pt idx="23">
                  <c:v>461608.05539187742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E4-4B4D-BD46-BBA0FF0686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0675344"/>
        <c:axId val="270672912"/>
      </c:lineChart>
      <c:catAx>
        <c:axId val="44395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layout>
            <c:manualLayout>
              <c:xMode val="edge"/>
              <c:yMode val="edge"/>
              <c:x val="9.480505216913783E-2"/>
              <c:y val="0.804276728451007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0331744"/>
        <c:crosses val="autoZero"/>
        <c:auto val="1"/>
        <c:lblAlgn val="ctr"/>
        <c:lblOffset val="100"/>
        <c:noMultiLvlLbl val="0"/>
      </c:catAx>
      <c:valAx>
        <c:axId val="27033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Principal</a:t>
                </a:r>
                <a:r>
                  <a:rPr lang="en-US" baseline="0"/>
                  <a:t> &amp; Interest Repayment (Rs.)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8.7863811092806152E-3"/>
              <c:y val="0.1759747175191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39560"/>
        <c:crosses val="autoZero"/>
        <c:crossBetween val="between"/>
      </c:valAx>
      <c:valAx>
        <c:axId val="270672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Principal Outstanding (Rs.)</a:t>
                </a:r>
              </a:p>
            </c:rich>
          </c:tx>
          <c:layout>
            <c:manualLayout>
              <c:xMode val="edge"/>
              <c:yMode val="edge"/>
              <c:x val="0.96660068232821805"/>
              <c:y val="0.25526516352298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_);_(* \(#,##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0675344"/>
        <c:crosses val="max"/>
        <c:crossBetween val="between"/>
      </c:valAx>
      <c:catAx>
        <c:axId val="270675344"/>
        <c:scaling>
          <c:orientation val="minMax"/>
        </c:scaling>
        <c:delete val="1"/>
        <c:axPos val="b"/>
        <c:majorTickMark val="out"/>
        <c:minorTickMark val="none"/>
        <c:tickLblPos val="nextTo"/>
        <c:crossAx val="2706729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040360276217529"/>
          <c:y val="0.88105850713359968"/>
          <c:w val="0.61283365114780763"/>
          <c:h val="0.110945489608816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300">
                <a:solidFill>
                  <a:sysClr val="windowText" lastClr="000000"/>
                </a:solidFill>
              </a:rPr>
              <a:t>Loan</a:t>
            </a:r>
            <a:r>
              <a:rPr lang="en-US" sz="1300" baseline="0">
                <a:solidFill>
                  <a:sysClr val="windowText" lastClr="000000"/>
                </a:solidFill>
              </a:rPr>
              <a:t> Payment Break-Up</a:t>
            </a:r>
            <a:endParaRPr lang="en-US" sz="13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067289301771032"/>
          <c:y val="0.18072063525542775"/>
          <c:w val="0.44809657467895375"/>
          <c:h val="0.63984931079931384"/>
        </c:manualLayout>
      </c:layout>
      <c:pieChart>
        <c:varyColors val="1"/>
        <c:ser>
          <c:idx val="0"/>
          <c:order val="0"/>
          <c:spPr>
            <a:solidFill>
              <a:srgbClr val="0070C0"/>
            </a:solidFill>
          </c:spPr>
          <c:dPt>
            <c:idx val="0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38-45DB-A80D-7BBB9C968E23}"/>
              </c:ext>
            </c:extLst>
          </c:dPt>
          <c:dPt>
            <c:idx val="1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38-45DB-A80D-7BBB9C968E2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'EMI Calculator'!$B$11:$B$12</c:f>
              <c:strCache>
                <c:ptCount val="2"/>
                <c:pt idx="0">
                  <c:v>Total Interest Payable</c:v>
                </c:pt>
                <c:pt idx="1">
                  <c:v>Principal Amount</c:v>
                </c:pt>
              </c:strCache>
            </c:strRef>
          </c:cat>
          <c:val>
            <c:numRef>
              <c:f>'EMI Calculator'!$D$11:$D$12</c:f>
              <c:numCache>
                <c:formatCode>_(* #,##0_);_(* \(#,##0\);_(* "-"??_);_(@_)</c:formatCode>
                <c:ptCount val="2"/>
                <c:pt idx="0">
                  <c:v>7078406.2519319644</c:v>
                </c:pt>
                <c:pt idx="1">
                  <c:v>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A38-45DB-A80D-7BBB9C968E2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272143</xdr:colOff>
      <xdr:row>1</xdr:row>
      <xdr:rowOff>31297</xdr:rowOff>
    </xdr:from>
    <xdr:to>
      <xdr:col>21</xdr:col>
      <xdr:colOff>245383</xdr:colOff>
      <xdr:row>19</xdr:row>
      <xdr:rowOff>113394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400050</xdr:colOff>
      <xdr:row>2</xdr:row>
      <xdr:rowOff>0</xdr:rowOff>
    </xdr:from>
    <xdr:to>
      <xdr:col>7</xdr:col>
      <xdr:colOff>800100</xdr:colOff>
      <xdr:row>12</xdr:row>
      <xdr:rowOff>180976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Yellow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420"/>
  <sheetViews>
    <sheetView showGridLines="0" tabSelected="1" zoomScale="160" zoomScaleNormal="160" workbookViewId="0">
      <selection activeCell="D18" sqref="D18"/>
    </sheetView>
  </sheetViews>
  <sheetFormatPr baseColWidth="10" defaultColWidth="9.1640625" defaultRowHeight="15" x14ac:dyDescent="0.2"/>
  <cols>
    <col min="1" max="1" width="2.6640625" style="2" customWidth="1"/>
    <col min="2" max="2" width="9.5" style="1" customWidth="1"/>
    <col min="3" max="3" width="21.33203125" style="2" customWidth="1"/>
    <col min="4" max="4" width="14.1640625" style="2" customWidth="1"/>
    <col min="5" max="5" width="13.5" style="2" bestFit="1" customWidth="1"/>
    <col min="6" max="6" width="12.5" style="2" customWidth="1"/>
    <col min="7" max="7" width="12" style="3" customWidth="1"/>
    <col min="8" max="8" width="12.5" style="3" customWidth="1"/>
    <col min="9" max="9" width="14" style="2" customWidth="1"/>
    <col min="10" max="10" width="13" style="2" customWidth="1"/>
    <col min="11" max="12" width="9.1640625" style="2" customWidth="1"/>
    <col min="13" max="13" width="0" style="2" hidden="1" customWidth="1"/>
    <col min="14" max="16384" width="9.1640625" style="2"/>
  </cols>
  <sheetData>
    <row r="1" spans="1:8" ht="26" x14ac:dyDescent="0.3">
      <c r="A1" s="66"/>
      <c r="B1" s="39" t="s">
        <v>21</v>
      </c>
      <c r="C1" s="38"/>
      <c r="D1" s="38"/>
      <c r="E1" s="38"/>
      <c r="F1" s="38"/>
      <c r="G1" s="69" t="s">
        <v>36</v>
      </c>
      <c r="H1" s="69"/>
    </row>
    <row r="2" spans="1:8" ht="7.5" customHeight="1" x14ac:dyDescent="0.3">
      <c r="B2" s="36"/>
      <c r="G2" s="37"/>
      <c r="H2" s="37"/>
    </row>
    <row r="3" spans="1:8" ht="24" x14ac:dyDescent="0.3">
      <c r="B3" s="70" t="s">
        <v>2</v>
      </c>
      <c r="C3" s="70"/>
      <c r="D3" s="4"/>
    </row>
    <row r="4" spans="1:8" ht="16" x14ac:dyDescent="0.2">
      <c r="B4" s="74" t="s">
        <v>0</v>
      </c>
      <c r="C4" s="74"/>
      <c r="D4" s="33">
        <v>5000000</v>
      </c>
    </row>
    <row r="5" spans="1:8" ht="16" x14ac:dyDescent="0.2">
      <c r="B5" s="74" t="s">
        <v>7</v>
      </c>
      <c r="C5" s="74"/>
      <c r="D5" s="35">
        <v>8.5000000000000006E-2</v>
      </c>
    </row>
    <row r="6" spans="1:8" ht="16" x14ac:dyDescent="0.2">
      <c r="B6" s="74" t="s">
        <v>1</v>
      </c>
      <c r="C6" s="74"/>
      <c r="D6" s="34">
        <v>25</v>
      </c>
    </row>
    <row r="7" spans="1:8" x14ac:dyDescent="0.2">
      <c r="B7" s="5"/>
      <c r="C7" s="5"/>
    </row>
    <row r="8" spans="1:8" x14ac:dyDescent="0.2">
      <c r="B8" s="75"/>
      <c r="C8" s="75"/>
      <c r="D8" s="6" t="s">
        <v>20</v>
      </c>
    </row>
    <row r="9" spans="1:8" ht="24" x14ac:dyDescent="0.3">
      <c r="B9" s="70" t="s">
        <v>3</v>
      </c>
      <c r="C9" s="70"/>
      <c r="D9" s="7"/>
    </row>
    <row r="10" spans="1:8" ht="24" x14ac:dyDescent="0.3">
      <c r="B10" s="71" t="s">
        <v>4</v>
      </c>
      <c r="C10" s="71"/>
      <c r="D10" s="8">
        <f>PMT(D5/12, D6*12, -D4, 0)</f>
        <v>40261.354173106563</v>
      </c>
    </row>
    <row r="11" spans="1:8" ht="16" x14ac:dyDescent="0.2">
      <c r="B11" s="9" t="s">
        <v>5</v>
      </c>
      <c r="C11" s="9"/>
      <c r="D11" s="10">
        <f>E54</f>
        <v>7078406.2519319644</v>
      </c>
    </row>
    <row r="12" spans="1:8" ht="16" x14ac:dyDescent="0.2">
      <c r="B12" s="9" t="s">
        <v>19</v>
      </c>
      <c r="C12" s="9"/>
      <c r="D12" s="11">
        <f>D4</f>
        <v>5000000</v>
      </c>
    </row>
    <row r="13" spans="1:8" ht="16" x14ac:dyDescent="0.2">
      <c r="B13" s="72" t="s">
        <v>6</v>
      </c>
      <c r="C13" s="73"/>
      <c r="D13" s="12">
        <f>F54</f>
        <v>12078406.251931963</v>
      </c>
    </row>
    <row r="14" spans="1:8" ht="24.75" customHeight="1" x14ac:dyDescent="0.2"/>
    <row r="15" spans="1:8" ht="24.75" customHeight="1" x14ac:dyDescent="0.3">
      <c r="B15" s="70" t="s">
        <v>40</v>
      </c>
      <c r="C15" s="70"/>
      <c r="D15" s="7"/>
    </row>
    <row r="16" spans="1:8" ht="16" x14ac:dyDescent="0.2">
      <c r="B16" s="67" t="s">
        <v>37</v>
      </c>
      <c r="C16" s="67"/>
      <c r="D16" s="33">
        <v>0</v>
      </c>
    </row>
    <row r="17" spans="2:13" ht="16" x14ac:dyDescent="0.2">
      <c r="B17" s="67" t="s">
        <v>41</v>
      </c>
      <c r="C17" s="67"/>
      <c r="D17" s="57">
        <v>0</v>
      </c>
    </row>
    <row r="18" spans="2:13" ht="16" x14ac:dyDescent="0.2">
      <c r="B18" s="67" t="s">
        <v>38</v>
      </c>
      <c r="C18" s="67"/>
      <c r="D18" s="57">
        <v>0</v>
      </c>
    </row>
    <row r="21" spans="2:13" ht="26" x14ac:dyDescent="0.3">
      <c r="B21" s="13" t="s">
        <v>17</v>
      </c>
      <c r="C21" s="7"/>
      <c r="D21" s="7"/>
      <c r="E21" s="7"/>
      <c r="F21" s="7"/>
      <c r="G21" s="7"/>
      <c r="H21" s="7"/>
      <c r="I21" s="7"/>
      <c r="J21" s="62"/>
    </row>
    <row r="22" spans="2:13" ht="19.5" customHeight="1" x14ac:dyDescent="0.2">
      <c r="G22" s="68"/>
      <c r="H22" s="68"/>
      <c r="I22" s="68" t="s">
        <v>16</v>
      </c>
      <c r="J22" s="68"/>
    </row>
    <row r="23" spans="2:13" s="19" customFormat="1" ht="32" x14ac:dyDescent="0.2">
      <c r="B23" s="14" t="s">
        <v>11</v>
      </c>
      <c r="C23" s="58" t="s">
        <v>4</v>
      </c>
      <c r="D23" s="15" t="s">
        <v>24</v>
      </c>
      <c r="E23" s="16" t="s">
        <v>25</v>
      </c>
      <c r="F23" s="17" t="s">
        <v>12</v>
      </c>
      <c r="G23" s="42" t="s">
        <v>10</v>
      </c>
      <c r="H23" s="17" t="s">
        <v>15</v>
      </c>
      <c r="I23" s="17" t="s">
        <v>9</v>
      </c>
      <c r="J23" s="18" t="s">
        <v>42</v>
      </c>
      <c r="M23" s="19" t="s">
        <v>13</v>
      </c>
    </row>
    <row r="24" spans="2:13" x14ac:dyDescent="0.2">
      <c r="B24" s="20">
        <v>1</v>
      </c>
      <c r="C24" s="59">
        <f>SUMIF($M$59:$M$418, LOOKUP(B24, $M$59:$M$418), $C$59:$C$418)</f>
        <v>483136.25007727864</v>
      </c>
      <c r="D24" s="21">
        <f t="shared" ref="D24:D53" si="0">SUMIF($M$59:$M$418, LOOKUP(B24, $M$59:$M$418), $D$59:$D$418)</f>
        <v>60455.480112134668</v>
      </c>
      <c r="E24" s="22">
        <f t="shared" ref="E24:E53" si="1">SUMIF($M$59:$M$418, LOOKUP(B24, $M$59:$M$418), $E$59:$E$418)</f>
        <v>422680.76996514411</v>
      </c>
      <c r="F24" s="23">
        <f>D24+E24</f>
        <v>483136.25007727876</v>
      </c>
      <c r="G24" s="40">
        <f t="shared" ref="G24:G53" si="2">LOOKUP($M$24:$M$53, $B$59:$B$418, $G$59:$G$418)</f>
        <v>4939544.5198878655</v>
      </c>
      <c r="H24" s="24">
        <f t="shared" ref="H24:H53" si="3">LOOKUP($M$24:$M$53, $B$59:$B$418, $H$59:$H$418)</f>
        <v>422680.76996514411</v>
      </c>
      <c r="I24" s="24">
        <f t="shared" ref="I24:I53" si="4">LOOKUP($M$24:$M$53, $B$59:$B$418, $I$59:$I$418)</f>
        <v>60455.480112134668</v>
      </c>
      <c r="J24" s="63">
        <f t="shared" ref="J24:J53" si="5">LOOKUP($M$24:$M$53, $B$59:$B$418, $J$59:$J$418)</f>
        <v>0</v>
      </c>
      <c r="M24" s="2">
        <f t="shared" ref="M24:M53" si="6">B24*12</f>
        <v>12</v>
      </c>
    </row>
    <row r="25" spans="2:13" x14ac:dyDescent="0.2">
      <c r="B25" s="20">
        <f>B24+1</f>
        <v>2</v>
      </c>
      <c r="C25" s="59">
        <f t="shared" ref="C25:C53" si="7">SUMIF($M$59:$M$418, LOOKUP(B25, $M$59:$M$418), $C$59:$C$418)</f>
        <v>483136.25007727864</v>
      </c>
      <c r="D25" s="21">
        <f t="shared" si="0"/>
        <v>65799.194765420427</v>
      </c>
      <c r="E25" s="22">
        <f t="shared" si="1"/>
        <v>417337.05531185836</v>
      </c>
      <c r="F25" s="23">
        <f t="shared" ref="F25:F53" si="8">D25+E25</f>
        <v>483136.25007727882</v>
      </c>
      <c r="G25" s="40">
        <f t="shared" si="2"/>
        <v>4873745.325122444</v>
      </c>
      <c r="H25" s="24">
        <f t="shared" si="3"/>
        <v>840017.82527700253</v>
      </c>
      <c r="I25" s="24">
        <f t="shared" si="4"/>
        <v>126254.67487755511</v>
      </c>
      <c r="J25" s="63">
        <f t="shared" si="5"/>
        <v>0</v>
      </c>
      <c r="M25" s="2">
        <f t="shared" si="6"/>
        <v>24</v>
      </c>
    </row>
    <row r="26" spans="2:13" x14ac:dyDescent="0.2">
      <c r="B26" s="20">
        <f t="shared" ref="B26:B53" si="9">B25+1</f>
        <v>3</v>
      </c>
      <c r="C26" s="59">
        <f t="shared" si="7"/>
        <v>483136.25007727864</v>
      </c>
      <c r="D26" s="21">
        <f t="shared" si="0"/>
        <v>71615.245197741955</v>
      </c>
      <c r="E26" s="22">
        <f t="shared" si="1"/>
        <v>411521.00487953686</v>
      </c>
      <c r="F26" s="23">
        <f t="shared" si="8"/>
        <v>483136.25007727882</v>
      </c>
      <c r="G26" s="40">
        <f t="shared" si="2"/>
        <v>4802130.0799247026</v>
      </c>
      <c r="H26" s="24">
        <f t="shared" si="3"/>
        <v>1251538.8301565391</v>
      </c>
      <c r="I26" s="24">
        <f t="shared" si="4"/>
        <v>197869.92007529709</v>
      </c>
      <c r="J26" s="63">
        <f t="shared" si="5"/>
        <v>0</v>
      </c>
      <c r="M26" s="2">
        <f t="shared" si="6"/>
        <v>36</v>
      </c>
    </row>
    <row r="27" spans="2:13" x14ac:dyDescent="0.2">
      <c r="B27" s="20">
        <f t="shared" si="9"/>
        <v>4</v>
      </c>
      <c r="C27" s="59">
        <f t="shared" si="7"/>
        <v>483136.25007727864</v>
      </c>
      <c r="D27" s="21">
        <f t="shared" si="0"/>
        <v>77945.381596493506</v>
      </c>
      <c r="E27" s="22">
        <f t="shared" si="1"/>
        <v>405190.86848078523</v>
      </c>
      <c r="F27" s="23">
        <f t="shared" si="8"/>
        <v>483136.2500772787</v>
      </c>
      <c r="G27" s="40">
        <f t="shared" si="2"/>
        <v>4724184.6983282091</v>
      </c>
      <c r="H27" s="24">
        <f t="shared" si="3"/>
        <v>1656729.6986373244</v>
      </c>
      <c r="I27" s="24">
        <f t="shared" si="4"/>
        <v>275815.3016717906</v>
      </c>
      <c r="J27" s="63">
        <f t="shared" si="5"/>
        <v>0</v>
      </c>
      <c r="M27" s="2">
        <f t="shared" si="6"/>
        <v>48</v>
      </c>
    </row>
    <row r="28" spans="2:13" x14ac:dyDescent="0.2">
      <c r="B28" s="20">
        <f t="shared" si="9"/>
        <v>5</v>
      </c>
      <c r="C28" s="59">
        <f t="shared" si="7"/>
        <v>483136.25007727864</v>
      </c>
      <c r="D28" s="21">
        <f t="shared" si="0"/>
        <v>84835.044485954713</v>
      </c>
      <c r="E28" s="22">
        <f t="shared" si="1"/>
        <v>398301.20559132402</v>
      </c>
      <c r="F28" s="23">
        <f t="shared" si="8"/>
        <v>483136.2500772787</v>
      </c>
      <c r="G28" s="40">
        <f t="shared" si="2"/>
        <v>4639349.6538422545</v>
      </c>
      <c r="H28" s="24">
        <f t="shared" si="3"/>
        <v>2055030.9042286482</v>
      </c>
      <c r="I28" s="24">
        <f t="shared" si="4"/>
        <v>360650.34615774534</v>
      </c>
      <c r="J28" s="63">
        <f t="shared" si="5"/>
        <v>0</v>
      </c>
      <c r="M28" s="2">
        <f t="shared" si="6"/>
        <v>60</v>
      </c>
    </row>
    <row r="29" spans="2:13" x14ac:dyDescent="0.2">
      <c r="B29" s="20">
        <f t="shared" si="9"/>
        <v>6</v>
      </c>
      <c r="C29" s="59">
        <f t="shared" si="7"/>
        <v>483136.25007727864</v>
      </c>
      <c r="D29" s="21">
        <f t="shared" si="0"/>
        <v>92333.690919510191</v>
      </c>
      <c r="E29" s="22">
        <f t="shared" si="1"/>
        <v>390802.55915776856</v>
      </c>
      <c r="F29" s="23">
        <f t="shared" si="8"/>
        <v>483136.25007727876</v>
      </c>
      <c r="G29" s="40">
        <f t="shared" si="2"/>
        <v>4547015.9629227445</v>
      </c>
      <c r="H29" s="24">
        <f t="shared" si="3"/>
        <v>2445833.4633864169</v>
      </c>
      <c r="I29" s="24">
        <f t="shared" si="4"/>
        <v>452984.03707725549</v>
      </c>
      <c r="J29" s="63">
        <f t="shared" si="5"/>
        <v>0</v>
      </c>
      <c r="M29" s="2">
        <f t="shared" si="6"/>
        <v>72</v>
      </c>
    </row>
    <row r="30" spans="2:13" x14ac:dyDescent="0.2">
      <c r="B30" s="20">
        <f t="shared" si="9"/>
        <v>7</v>
      </c>
      <c r="C30" s="59">
        <f t="shared" si="7"/>
        <v>483136.25007727864</v>
      </c>
      <c r="D30" s="21">
        <f t="shared" si="0"/>
        <v>100495.14950429631</v>
      </c>
      <c r="E30" s="22">
        <f t="shared" si="1"/>
        <v>382641.1005729824</v>
      </c>
      <c r="F30" s="23">
        <f t="shared" si="8"/>
        <v>483136.2500772787</v>
      </c>
      <c r="G30" s="40">
        <f t="shared" si="2"/>
        <v>4446520.813418448</v>
      </c>
      <c r="H30" s="24">
        <f t="shared" si="3"/>
        <v>2828474.5639593992</v>
      </c>
      <c r="I30" s="24">
        <f t="shared" si="4"/>
        <v>553479.1865815518</v>
      </c>
      <c r="J30" s="63">
        <f t="shared" si="5"/>
        <v>0</v>
      </c>
      <c r="M30" s="2">
        <f t="shared" si="6"/>
        <v>84</v>
      </c>
    </row>
    <row r="31" spans="2:13" x14ac:dyDescent="0.2">
      <c r="B31" s="20">
        <f t="shared" si="9"/>
        <v>8</v>
      </c>
      <c r="C31" s="59">
        <f t="shared" si="7"/>
        <v>483136.25007727864</v>
      </c>
      <c r="D31" s="21">
        <f t="shared" si="0"/>
        <v>109378.00680679684</v>
      </c>
      <c r="E31" s="22">
        <f t="shared" si="1"/>
        <v>373758.24327048194</v>
      </c>
      <c r="F31" s="23">
        <f t="shared" si="8"/>
        <v>483136.25007727876</v>
      </c>
      <c r="G31" s="40">
        <f t="shared" si="2"/>
        <v>4337142.8066116516</v>
      </c>
      <c r="H31" s="24">
        <f t="shared" si="3"/>
        <v>3202232.8072298807</v>
      </c>
      <c r="I31" s="24">
        <f t="shared" si="4"/>
        <v>662857.19338834868</v>
      </c>
      <c r="J31" s="63">
        <f t="shared" si="5"/>
        <v>0</v>
      </c>
      <c r="M31" s="2">
        <f t="shared" si="6"/>
        <v>96</v>
      </c>
    </row>
    <row r="32" spans="2:13" x14ac:dyDescent="0.2">
      <c r="B32" s="20">
        <f t="shared" si="9"/>
        <v>9</v>
      </c>
      <c r="C32" s="59">
        <f t="shared" si="7"/>
        <v>483136.25007727864</v>
      </c>
      <c r="D32" s="21">
        <f t="shared" si="0"/>
        <v>119046.02791318049</v>
      </c>
      <c r="E32" s="22">
        <f t="shared" si="1"/>
        <v>364090.22216409829</v>
      </c>
      <c r="F32" s="23">
        <f t="shared" si="8"/>
        <v>483136.25007727876</v>
      </c>
      <c r="G32" s="40">
        <f t="shared" si="2"/>
        <v>4218096.7786984695</v>
      </c>
      <c r="H32" s="24">
        <f t="shared" si="3"/>
        <v>3566323.0293939784</v>
      </c>
      <c r="I32" s="24">
        <f t="shared" si="4"/>
        <v>781903.22130152921</v>
      </c>
      <c r="J32" s="63">
        <f t="shared" si="5"/>
        <v>0</v>
      </c>
      <c r="M32" s="2">
        <f t="shared" si="6"/>
        <v>108</v>
      </c>
    </row>
    <row r="33" spans="2:13" x14ac:dyDescent="0.2">
      <c r="B33" s="20">
        <f t="shared" si="9"/>
        <v>10</v>
      </c>
      <c r="C33" s="59">
        <f t="shared" si="7"/>
        <v>483136.25007727864</v>
      </c>
      <c r="D33" s="21">
        <f t="shared" si="0"/>
        <v>129568.61416334654</v>
      </c>
      <c r="E33" s="22">
        <f t="shared" si="1"/>
        <v>353567.63591393223</v>
      </c>
      <c r="F33" s="23">
        <f t="shared" si="8"/>
        <v>483136.25007727876</v>
      </c>
      <c r="G33" s="40">
        <f t="shared" si="2"/>
        <v>4088528.1645351229</v>
      </c>
      <c r="H33" s="24">
        <f t="shared" si="3"/>
        <v>3919890.6653079106</v>
      </c>
      <c r="I33" s="24">
        <f t="shared" si="4"/>
        <v>911471.8354648758</v>
      </c>
      <c r="J33" s="63">
        <f t="shared" si="5"/>
        <v>0</v>
      </c>
      <c r="M33" s="2">
        <f t="shared" si="6"/>
        <v>120</v>
      </c>
    </row>
    <row r="34" spans="2:13" x14ac:dyDescent="0.2">
      <c r="B34" s="20">
        <f t="shared" si="9"/>
        <v>11</v>
      </c>
      <c r="C34" s="59">
        <f t="shared" si="7"/>
        <v>483136.25007727864</v>
      </c>
      <c r="D34" s="21">
        <f t="shared" si="0"/>
        <v>141021.301344498</v>
      </c>
      <c r="E34" s="22">
        <f t="shared" si="1"/>
        <v>342114.9487327807</v>
      </c>
      <c r="F34" s="23">
        <f t="shared" si="8"/>
        <v>483136.2500772787</v>
      </c>
      <c r="G34" s="40">
        <f t="shared" si="2"/>
        <v>3947506.8631906258</v>
      </c>
      <c r="H34" s="24">
        <f t="shared" si="3"/>
        <v>4262005.6140406914</v>
      </c>
      <c r="I34" s="24">
        <f t="shared" si="4"/>
        <v>1052493.136809374</v>
      </c>
      <c r="J34" s="63">
        <f t="shared" si="5"/>
        <v>0</v>
      </c>
      <c r="M34" s="2">
        <f t="shared" si="6"/>
        <v>132</v>
      </c>
    </row>
    <row r="35" spans="2:13" x14ac:dyDescent="0.2">
      <c r="B35" s="20">
        <f t="shared" si="9"/>
        <v>12</v>
      </c>
      <c r="C35" s="59">
        <f t="shared" si="7"/>
        <v>483136.25007727864</v>
      </c>
      <c r="D35" s="21">
        <f t="shared" si="0"/>
        <v>153486.30192049648</v>
      </c>
      <c r="E35" s="22">
        <f t="shared" si="1"/>
        <v>329649.94815678231</v>
      </c>
      <c r="F35" s="23">
        <f t="shared" si="8"/>
        <v>483136.25007727882</v>
      </c>
      <c r="G35" s="40">
        <f t="shared" si="2"/>
        <v>3794020.5612701289</v>
      </c>
      <c r="H35" s="24">
        <f t="shared" si="3"/>
        <v>4591655.5621974748</v>
      </c>
      <c r="I35" s="24">
        <f t="shared" si="4"/>
        <v>1205979.4387298708</v>
      </c>
      <c r="J35" s="63">
        <f t="shared" si="5"/>
        <v>0</v>
      </c>
      <c r="M35" s="2">
        <f t="shared" si="6"/>
        <v>144</v>
      </c>
    </row>
    <row r="36" spans="2:13" x14ac:dyDescent="0.2">
      <c r="B36" s="20">
        <f t="shared" si="9"/>
        <v>13</v>
      </c>
      <c r="C36" s="59">
        <f t="shared" si="7"/>
        <v>483136.25007727864</v>
      </c>
      <c r="D36" s="21">
        <f t="shared" si="0"/>
        <v>167053.09518935965</v>
      </c>
      <c r="E36" s="22">
        <f t="shared" si="1"/>
        <v>316083.15488791914</v>
      </c>
      <c r="F36" s="23">
        <f t="shared" si="8"/>
        <v>483136.25007727882</v>
      </c>
      <c r="G36" s="40">
        <f t="shared" si="2"/>
        <v>3626967.4660807699</v>
      </c>
      <c r="H36" s="24">
        <f t="shared" si="3"/>
        <v>4907738.7170853931</v>
      </c>
      <c r="I36" s="24">
        <f t="shared" si="4"/>
        <v>1373032.5339192306</v>
      </c>
      <c r="J36" s="63">
        <f t="shared" si="5"/>
        <v>0</v>
      </c>
      <c r="M36" s="2">
        <f t="shared" si="6"/>
        <v>156</v>
      </c>
    </row>
    <row r="37" spans="2:13" x14ac:dyDescent="0.2">
      <c r="B37" s="20">
        <f t="shared" si="9"/>
        <v>14</v>
      </c>
      <c r="C37" s="59">
        <f t="shared" si="7"/>
        <v>483136.25007727864</v>
      </c>
      <c r="D37" s="21">
        <f t="shared" si="0"/>
        <v>181819.06960531574</v>
      </c>
      <c r="E37" s="22">
        <f t="shared" si="1"/>
        <v>301317.18047196302</v>
      </c>
      <c r="F37" s="23">
        <f t="shared" si="8"/>
        <v>483136.25007727876</v>
      </c>
      <c r="G37" s="40">
        <f t="shared" si="2"/>
        <v>3445148.3964754539</v>
      </c>
      <c r="H37" s="24">
        <f t="shared" si="3"/>
        <v>5209055.8975573564</v>
      </c>
      <c r="I37" s="24">
        <f t="shared" si="4"/>
        <v>1554851.6035245464</v>
      </c>
      <c r="J37" s="63">
        <f t="shared" si="5"/>
        <v>0</v>
      </c>
      <c r="M37" s="2">
        <f t="shared" si="6"/>
        <v>168</v>
      </c>
    </row>
    <row r="38" spans="2:13" x14ac:dyDescent="0.2">
      <c r="B38" s="20">
        <f t="shared" si="9"/>
        <v>15</v>
      </c>
      <c r="C38" s="59">
        <f t="shared" si="7"/>
        <v>483136.25007727864</v>
      </c>
      <c r="D38" s="21">
        <f t="shared" si="0"/>
        <v>197890.22187628568</v>
      </c>
      <c r="E38" s="22">
        <f t="shared" si="1"/>
        <v>285246.02820099308</v>
      </c>
      <c r="F38" s="23">
        <f t="shared" si="8"/>
        <v>483136.25007727876</v>
      </c>
      <c r="G38" s="40">
        <f t="shared" si="2"/>
        <v>3247258.1745991679</v>
      </c>
      <c r="H38" s="24">
        <f t="shared" si="3"/>
        <v>5494301.9257583497</v>
      </c>
      <c r="I38" s="24">
        <f t="shared" si="4"/>
        <v>1752741.8254008321</v>
      </c>
      <c r="J38" s="63">
        <f t="shared" si="5"/>
        <v>0</v>
      </c>
      <c r="M38" s="2">
        <f t="shared" si="6"/>
        <v>180</v>
      </c>
    </row>
    <row r="39" spans="2:13" x14ac:dyDescent="0.2">
      <c r="B39" s="20">
        <f t="shared" si="9"/>
        <v>16</v>
      </c>
      <c r="C39" s="59">
        <f t="shared" si="7"/>
        <v>483136.25007727864</v>
      </c>
      <c r="D39" s="21">
        <f t="shared" si="0"/>
        <v>215381.91785522515</v>
      </c>
      <c r="E39" s="22">
        <f t="shared" si="1"/>
        <v>267754.33222205355</v>
      </c>
      <c r="F39" s="23">
        <f t="shared" si="8"/>
        <v>483136.2500772787</v>
      </c>
      <c r="G39" s="40">
        <f t="shared" si="2"/>
        <v>3031876.2567439429</v>
      </c>
      <c r="H39" s="24">
        <f t="shared" si="3"/>
        <v>5762056.2579804035</v>
      </c>
      <c r="I39" s="24">
        <f t="shared" si="4"/>
        <v>1968123.7432560574</v>
      </c>
      <c r="J39" s="63">
        <f t="shared" si="5"/>
        <v>0</v>
      </c>
      <c r="M39" s="2">
        <f t="shared" si="6"/>
        <v>192</v>
      </c>
    </row>
    <row r="40" spans="2:13" x14ac:dyDescent="0.2">
      <c r="B40" s="20">
        <f t="shared" si="9"/>
        <v>17</v>
      </c>
      <c r="C40" s="59">
        <f t="shared" si="7"/>
        <v>483136.25007727864</v>
      </c>
      <c r="D40" s="21">
        <f t="shared" si="0"/>
        <v>234419.72068734167</v>
      </c>
      <c r="E40" s="22">
        <f t="shared" si="1"/>
        <v>248716.52938993718</v>
      </c>
      <c r="F40" s="23">
        <f t="shared" si="8"/>
        <v>483136.25007727882</v>
      </c>
      <c r="G40" s="40">
        <f t="shared" si="2"/>
        <v>2797456.5360566019</v>
      </c>
      <c r="H40" s="24">
        <f t="shared" si="3"/>
        <v>6010772.7873703418</v>
      </c>
      <c r="I40" s="24">
        <f t="shared" si="4"/>
        <v>2202543.463943399</v>
      </c>
      <c r="J40" s="63">
        <f t="shared" si="5"/>
        <v>0</v>
      </c>
      <c r="M40" s="2">
        <f t="shared" si="6"/>
        <v>204</v>
      </c>
    </row>
    <row r="41" spans="2:13" x14ac:dyDescent="0.2">
      <c r="B41" s="20">
        <f t="shared" si="9"/>
        <v>18</v>
      </c>
      <c r="C41" s="59">
        <f t="shared" si="7"/>
        <v>483136.25007727864</v>
      </c>
      <c r="D41" s="21">
        <f t="shared" si="0"/>
        <v>255140.29215799426</v>
      </c>
      <c r="E41" s="22">
        <f t="shared" si="1"/>
        <v>227995.9579192845</v>
      </c>
      <c r="F41" s="23">
        <f t="shared" si="8"/>
        <v>483136.25007727876</v>
      </c>
      <c r="G41" s="40">
        <f t="shared" si="2"/>
        <v>2542316.2438986064</v>
      </c>
      <c r="H41" s="24">
        <f t="shared" si="3"/>
        <v>6238768.7452896265</v>
      </c>
      <c r="I41" s="24">
        <f t="shared" si="4"/>
        <v>2457683.7561013945</v>
      </c>
      <c r="J41" s="63">
        <f t="shared" si="5"/>
        <v>0</v>
      </c>
      <c r="M41" s="2">
        <f t="shared" si="6"/>
        <v>216</v>
      </c>
    </row>
    <row r="42" spans="2:13" x14ac:dyDescent="0.2">
      <c r="B42" s="20">
        <f t="shared" si="9"/>
        <v>19</v>
      </c>
      <c r="C42" s="59">
        <f t="shared" si="7"/>
        <v>483136.25007727864</v>
      </c>
      <c r="D42" s="21">
        <f t="shared" si="0"/>
        <v>277692.37371155107</v>
      </c>
      <c r="E42" s="22">
        <f t="shared" si="1"/>
        <v>205443.87636572772</v>
      </c>
      <c r="F42" s="23">
        <f t="shared" si="8"/>
        <v>483136.25007727882</v>
      </c>
      <c r="G42" s="40">
        <f t="shared" si="2"/>
        <v>2264623.8701870553</v>
      </c>
      <c r="H42" s="24">
        <f t="shared" si="3"/>
        <v>6444212.6216553533</v>
      </c>
      <c r="I42" s="24">
        <f t="shared" si="4"/>
        <v>2735376.1298129456</v>
      </c>
      <c r="J42" s="63">
        <f t="shared" si="5"/>
        <v>0</v>
      </c>
      <c r="M42" s="2">
        <f t="shared" si="6"/>
        <v>228</v>
      </c>
    </row>
    <row r="43" spans="2:13" x14ac:dyDescent="0.2">
      <c r="B43" s="20">
        <f t="shared" si="9"/>
        <v>20</v>
      </c>
      <c r="C43" s="59">
        <f t="shared" si="7"/>
        <v>483136.25007727864</v>
      </c>
      <c r="D43" s="21">
        <f t="shared" si="0"/>
        <v>302237.8541833912</v>
      </c>
      <c r="E43" s="22">
        <f t="shared" si="1"/>
        <v>180898.39589388759</v>
      </c>
      <c r="F43" s="23">
        <f t="shared" si="8"/>
        <v>483136.25007727882</v>
      </c>
      <c r="G43" s="40">
        <f t="shared" si="2"/>
        <v>1962386.0160036644</v>
      </c>
      <c r="H43" s="24">
        <f t="shared" si="3"/>
        <v>6625111.0175492419</v>
      </c>
      <c r="I43" s="24">
        <f t="shared" si="4"/>
        <v>3037613.9839963368</v>
      </c>
      <c r="J43" s="63">
        <f t="shared" si="5"/>
        <v>0</v>
      </c>
      <c r="M43" s="2">
        <f t="shared" si="6"/>
        <v>240</v>
      </c>
    </row>
    <row r="44" spans="2:13" x14ac:dyDescent="0.2">
      <c r="B44" s="20">
        <f t="shared" si="9"/>
        <v>21</v>
      </c>
      <c r="C44" s="59">
        <f t="shared" si="7"/>
        <v>483136.25007727864</v>
      </c>
      <c r="D44" s="21">
        <f t="shared" si="0"/>
        <v>328952.93190970732</v>
      </c>
      <c r="E44" s="22">
        <f t="shared" si="1"/>
        <v>154183.31816757147</v>
      </c>
      <c r="F44" s="23">
        <f t="shared" si="8"/>
        <v>483136.25007727882</v>
      </c>
      <c r="G44" s="40">
        <f t="shared" si="2"/>
        <v>1633433.0840939567</v>
      </c>
      <c r="H44" s="24">
        <f t="shared" si="3"/>
        <v>6779294.3357168138</v>
      </c>
      <c r="I44" s="24">
        <f t="shared" si="4"/>
        <v>3366566.9159060442</v>
      </c>
      <c r="J44" s="63">
        <f t="shared" si="5"/>
        <v>0</v>
      </c>
      <c r="M44" s="2">
        <f t="shared" si="6"/>
        <v>252</v>
      </c>
    </row>
    <row r="45" spans="2:13" x14ac:dyDescent="0.2">
      <c r="B45" s="20">
        <f t="shared" si="9"/>
        <v>22</v>
      </c>
      <c r="C45" s="59">
        <f t="shared" si="7"/>
        <v>483136.25007727864</v>
      </c>
      <c r="D45" s="21">
        <f t="shared" si="0"/>
        <v>358029.37955724471</v>
      </c>
      <c r="E45" s="22">
        <f t="shared" si="1"/>
        <v>125106.87052003406</v>
      </c>
      <c r="F45" s="23">
        <f t="shared" si="8"/>
        <v>483136.25007727876</v>
      </c>
      <c r="G45" s="40">
        <f t="shared" si="2"/>
        <v>1275403.7045367118</v>
      </c>
      <c r="H45" s="24">
        <f t="shared" si="3"/>
        <v>6904401.2062368477</v>
      </c>
      <c r="I45" s="24">
        <f t="shared" si="4"/>
        <v>3724596.2954632896</v>
      </c>
      <c r="J45" s="63">
        <f t="shared" si="5"/>
        <v>0</v>
      </c>
      <c r="M45" s="2">
        <f t="shared" si="6"/>
        <v>264</v>
      </c>
    </row>
    <row r="46" spans="2:13" x14ac:dyDescent="0.2">
      <c r="B46" s="20">
        <f t="shared" si="9"/>
        <v>23</v>
      </c>
      <c r="C46" s="59">
        <f t="shared" si="7"/>
        <v>483136.25007727864</v>
      </c>
      <c r="D46" s="21">
        <f t="shared" si="0"/>
        <v>389675.92075248773</v>
      </c>
      <c r="E46" s="22">
        <f t="shared" si="1"/>
        <v>93460.329324791091</v>
      </c>
      <c r="F46" s="23">
        <f t="shared" si="8"/>
        <v>483136.25007727882</v>
      </c>
      <c r="G46" s="40">
        <f t="shared" si="2"/>
        <v>885727.78378422419</v>
      </c>
      <c r="H46" s="24">
        <f t="shared" si="3"/>
        <v>6997861.535561638</v>
      </c>
      <c r="I46" s="24">
        <f t="shared" si="4"/>
        <v>4114272.2162157772</v>
      </c>
      <c r="J46" s="63">
        <f t="shared" si="5"/>
        <v>0</v>
      </c>
      <c r="M46" s="2">
        <f t="shared" si="6"/>
        <v>276</v>
      </c>
    </row>
    <row r="47" spans="2:13" x14ac:dyDescent="0.2">
      <c r="B47" s="20">
        <f t="shared" si="9"/>
        <v>24</v>
      </c>
      <c r="C47" s="59">
        <f t="shared" si="7"/>
        <v>483136.25007727864</v>
      </c>
      <c r="D47" s="21">
        <f t="shared" si="0"/>
        <v>424119.72839234676</v>
      </c>
      <c r="E47" s="22">
        <f t="shared" si="1"/>
        <v>59016.521684931991</v>
      </c>
      <c r="F47" s="23">
        <f t="shared" si="8"/>
        <v>483136.25007727876</v>
      </c>
      <c r="G47" s="40">
        <f t="shared" si="2"/>
        <v>461608.05539187742</v>
      </c>
      <c r="H47" s="24">
        <f t="shared" si="3"/>
        <v>7056878.0572465686</v>
      </c>
      <c r="I47" s="24">
        <f t="shared" si="4"/>
        <v>4538391.9446081249</v>
      </c>
      <c r="J47" s="63">
        <f t="shared" si="5"/>
        <v>0</v>
      </c>
      <c r="M47" s="2">
        <f t="shared" si="6"/>
        <v>288</v>
      </c>
    </row>
    <row r="48" spans="2:13" x14ac:dyDescent="0.2">
      <c r="B48" s="20">
        <f t="shared" si="9"/>
        <v>25</v>
      </c>
      <c r="C48" s="59">
        <f t="shared" si="7"/>
        <v>483136.25007727143</v>
      </c>
      <c r="D48" s="21">
        <f t="shared" si="0"/>
        <v>461608.05539187742</v>
      </c>
      <c r="E48" s="22">
        <f t="shared" si="1"/>
        <v>21528.194685394086</v>
      </c>
      <c r="F48" s="23">
        <f t="shared" si="8"/>
        <v>483136.25007727148</v>
      </c>
      <c r="G48" s="40">
        <f t="shared" si="2"/>
        <v>0</v>
      </c>
      <c r="H48" s="24">
        <f t="shared" si="3"/>
        <v>7078406.2519319616</v>
      </c>
      <c r="I48" s="24">
        <f t="shared" si="4"/>
        <v>5000000.0000000019</v>
      </c>
      <c r="J48" s="63">
        <f t="shared" si="5"/>
        <v>0</v>
      </c>
      <c r="M48" s="2">
        <f t="shared" si="6"/>
        <v>300</v>
      </c>
    </row>
    <row r="49" spans="2:13" x14ac:dyDescent="0.2">
      <c r="B49" s="20">
        <f t="shared" si="9"/>
        <v>26</v>
      </c>
      <c r="C49" s="59">
        <f t="shared" si="7"/>
        <v>0</v>
      </c>
      <c r="D49" s="21">
        <f t="shared" si="0"/>
        <v>0</v>
      </c>
      <c r="E49" s="22">
        <f t="shared" si="1"/>
        <v>0</v>
      </c>
      <c r="F49" s="23">
        <f t="shared" si="8"/>
        <v>0</v>
      </c>
      <c r="G49" s="40">
        <f t="shared" si="2"/>
        <v>0</v>
      </c>
      <c r="H49" s="24">
        <f t="shared" si="3"/>
        <v>0</v>
      </c>
      <c r="I49" s="24">
        <f t="shared" si="4"/>
        <v>0</v>
      </c>
      <c r="J49" s="63">
        <f t="shared" si="5"/>
        <v>0</v>
      </c>
      <c r="M49" s="2">
        <f t="shared" si="6"/>
        <v>312</v>
      </c>
    </row>
    <row r="50" spans="2:13" x14ac:dyDescent="0.2">
      <c r="B50" s="20">
        <f t="shared" si="9"/>
        <v>27</v>
      </c>
      <c r="C50" s="59">
        <f t="shared" si="7"/>
        <v>0</v>
      </c>
      <c r="D50" s="21">
        <f t="shared" si="0"/>
        <v>0</v>
      </c>
      <c r="E50" s="22">
        <f t="shared" si="1"/>
        <v>0</v>
      </c>
      <c r="F50" s="23">
        <f t="shared" si="8"/>
        <v>0</v>
      </c>
      <c r="G50" s="40">
        <f t="shared" si="2"/>
        <v>0</v>
      </c>
      <c r="H50" s="24">
        <f t="shared" si="3"/>
        <v>0</v>
      </c>
      <c r="I50" s="24">
        <f t="shared" si="4"/>
        <v>0</v>
      </c>
      <c r="J50" s="63">
        <f t="shared" si="5"/>
        <v>0</v>
      </c>
      <c r="M50" s="2">
        <f t="shared" si="6"/>
        <v>324</v>
      </c>
    </row>
    <row r="51" spans="2:13" x14ac:dyDescent="0.2">
      <c r="B51" s="20">
        <f t="shared" si="9"/>
        <v>28</v>
      </c>
      <c r="C51" s="59">
        <f t="shared" si="7"/>
        <v>0</v>
      </c>
      <c r="D51" s="21">
        <f t="shared" si="0"/>
        <v>0</v>
      </c>
      <c r="E51" s="22">
        <f t="shared" si="1"/>
        <v>0</v>
      </c>
      <c r="F51" s="23">
        <f t="shared" si="8"/>
        <v>0</v>
      </c>
      <c r="G51" s="40">
        <f t="shared" si="2"/>
        <v>0</v>
      </c>
      <c r="H51" s="24">
        <f t="shared" si="3"/>
        <v>0</v>
      </c>
      <c r="I51" s="24">
        <f t="shared" si="4"/>
        <v>0</v>
      </c>
      <c r="J51" s="63">
        <f t="shared" si="5"/>
        <v>0</v>
      </c>
      <c r="M51" s="2">
        <f t="shared" si="6"/>
        <v>336</v>
      </c>
    </row>
    <row r="52" spans="2:13" x14ac:dyDescent="0.2">
      <c r="B52" s="20">
        <f>B51+1</f>
        <v>29</v>
      </c>
      <c r="C52" s="59">
        <f t="shared" si="7"/>
        <v>0</v>
      </c>
      <c r="D52" s="21">
        <f t="shared" si="0"/>
        <v>0</v>
      </c>
      <c r="E52" s="22">
        <f t="shared" si="1"/>
        <v>0</v>
      </c>
      <c r="F52" s="23">
        <f t="shared" si="8"/>
        <v>0</v>
      </c>
      <c r="G52" s="40">
        <f t="shared" si="2"/>
        <v>0</v>
      </c>
      <c r="H52" s="24">
        <f t="shared" si="3"/>
        <v>0</v>
      </c>
      <c r="I52" s="24">
        <f t="shared" si="4"/>
        <v>0</v>
      </c>
      <c r="J52" s="63">
        <f t="shared" si="5"/>
        <v>0</v>
      </c>
      <c r="M52" s="2">
        <f t="shared" si="6"/>
        <v>348</v>
      </c>
    </row>
    <row r="53" spans="2:13" x14ac:dyDescent="0.2">
      <c r="B53" s="20">
        <f t="shared" si="9"/>
        <v>30</v>
      </c>
      <c r="C53" s="59">
        <f t="shared" si="7"/>
        <v>0</v>
      </c>
      <c r="D53" s="21">
        <f t="shared" si="0"/>
        <v>0</v>
      </c>
      <c r="E53" s="22">
        <f t="shared" si="1"/>
        <v>0</v>
      </c>
      <c r="F53" s="23">
        <f t="shared" si="8"/>
        <v>0</v>
      </c>
      <c r="G53" s="40">
        <f t="shared" si="2"/>
        <v>0</v>
      </c>
      <c r="H53" s="24">
        <f t="shared" si="3"/>
        <v>0</v>
      </c>
      <c r="I53" s="24">
        <f t="shared" si="4"/>
        <v>0</v>
      </c>
      <c r="J53" s="63">
        <f t="shared" si="5"/>
        <v>0</v>
      </c>
      <c r="M53" s="2">
        <f t="shared" si="6"/>
        <v>360</v>
      </c>
    </row>
    <row r="54" spans="2:13" s="30" customFormat="1" ht="16" thickBot="1" x14ac:dyDescent="0.25">
      <c r="B54" s="25" t="s">
        <v>14</v>
      </c>
      <c r="C54" s="60">
        <f>SUM(C24:C53)</f>
        <v>12078406.251931962</v>
      </c>
      <c r="D54" s="26">
        <f>SUM(D24:D53)</f>
        <v>5000000</v>
      </c>
      <c r="E54" s="27">
        <f t="shared" ref="E54:F54" si="10">SUM(E24:E53)</f>
        <v>7078406.2519319644</v>
      </c>
      <c r="F54" s="28">
        <f t="shared" si="10"/>
        <v>12078406.251931963</v>
      </c>
      <c r="G54" s="41"/>
      <c r="H54" s="29"/>
      <c r="I54" s="29"/>
      <c r="J54" s="28">
        <f t="shared" ref="J54" si="11">SUM(J24:J53)</f>
        <v>0</v>
      </c>
    </row>
    <row r="55" spans="2:13" ht="38.25" customHeight="1" thickTop="1" x14ac:dyDescent="0.2"/>
    <row r="56" spans="2:13" ht="31.5" customHeight="1" x14ac:dyDescent="0.3">
      <c r="B56" s="13" t="s">
        <v>18</v>
      </c>
      <c r="C56" s="7"/>
      <c r="D56" s="7"/>
      <c r="E56" s="7"/>
      <c r="F56" s="7"/>
      <c r="G56" s="7"/>
      <c r="H56" s="7"/>
      <c r="I56" s="7"/>
      <c r="J56" s="62"/>
    </row>
    <row r="57" spans="2:13" ht="21.75" customHeight="1" x14ac:dyDescent="0.2">
      <c r="G57" s="68"/>
      <c r="H57" s="68"/>
      <c r="I57" s="68" t="s">
        <v>16</v>
      </c>
      <c r="J57" s="68"/>
    </row>
    <row r="58" spans="2:13" s="19" customFormat="1" ht="32" x14ac:dyDescent="0.2">
      <c r="B58" s="14" t="s">
        <v>8</v>
      </c>
      <c r="C58" s="58" t="s">
        <v>4</v>
      </c>
      <c r="D58" s="15" t="s">
        <v>24</v>
      </c>
      <c r="E58" s="16" t="s">
        <v>23</v>
      </c>
      <c r="F58" s="17" t="s">
        <v>39</v>
      </c>
      <c r="G58" s="42" t="s">
        <v>10</v>
      </c>
      <c r="H58" s="17" t="s">
        <v>15</v>
      </c>
      <c r="I58" s="17" t="s">
        <v>9</v>
      </c>
      <c r="J58" s="18" t="s">
        <v>22</v>
      </c>
      <c r="M58" s="19" t="s">
        <v>11</v>
      </c>
    </row>
    <row r="59" spans="2:13" x14ac:dyDescent="0.2">
      <c r="B59" s="20">
        <v>1</v>
      </c>
      <c r="C59" s="61">
        <f>D10</f>
        <v>40261.354173106563</v>
      </c>
      <c r="D59" s="21">
        <f>C59-E59+J59</f>
        <v>4844.6875064398919</v>
      </c>
      <c r="E59" s="31">
        <f>D4*D5/12</f>
        <v>35416.666666666672</v>
      </c>
      <c r="F59" s="23">
        <f>D59+E59</f>
        <v>40261.354173106563</v>
      </c>
      <c r="G59" s="40">
        <f>MAX(D4-D59, 0)</f>
        <v>4995155.3124935599</v>
      </c>
      <c r="H59" s="32">
        <f>E59</f>
        <v>35416.666666666672</v>
      </c>
      <c r="I59" s="32">
        <f>D59</f>
        <v>4844.6875064398919</v>
      </c>
      <c r="J59" s="64"/>
      <c r="M59" s="2">
        <v>1</v>
      </c>
    </row>
    <row r="60" spans="2:13" x14ac:dyDescent="0.2">
      <c r="B60" s="20">
        <f>B59+1</f>
        <v>2</v>
      </c>
      <c r="C60" s="59">
        <f>IF(G59&gt;$D$10, C59, G59+E60)</f>
        <v>40261.354173106563</v>
      </c>
      <c r="D60" s="21">
        <f t="shared" ref="D60:D123" si="12">C60-E60+J60</f>
        <v>4879.004042943845</v>
      </c>
      <c r="E60" s="31">
        <f>IF(G59&gt;=0, G59*$D$5/12, 0)</f>
        <v>35382.350130162718</v>
      </c>
      <c r="F60" s="23">
        <f t="shared" ref="F60:F123" si="13">D60+E60</f>
        <v>40261.354173106563</v>
      </c>
      <c r="G60" s="40">
        <f>MAX(G59-D60, 0)</f>
        <v>4990276.308450616</v>
      </c>
      <c r="H60" s="32">
        <f>IF(G59&gt;0, H59+E60, 0)</f>
        <v>70799.016796829383</v>
      </c>
      <c r="I60" s="32">
        <f>IF(G59&gt;0, I59+D60, 0)</f>
        <v>9723.6915493837369</v>
      </c>
      <c r="J60" s="64"/>
      <c r="M60" s="2">
        <v>1</v>
      </c>
    </row>
    <row r="61" spans="2:13" x14ac:dyDescent="0.2">
      <c r="B61" s="20">
        <f t="shared" ref="B61:B124" si="14">B60+1</f>
        <v>3</v>
      </c>
      <c r="C61" s="59">
        <f t="shared" ref="C61:C124" si="15">IF(G60&gt;$D$10, C60, G60+E61)</f>
        <v>40261.354173106563</v>
      </c>
      <c r="D61" s="21">
        <f t="shared" si="12"/>
        <v>4913.5636549146948</v>
      </c>
      <c r="E61" s="31">
        <f t="shared" ref="E61:E124" si="16">IF(G60&gt;=0, G60*$D$5/12, 0)</f>
        <v>35347.790518191869</v>
      </c>
      <c r="F61" s="23">
        <f t="shared" si="13"/>
        <v>40261.354173106563</v>
      </c>
      <c r="G61" s="40">
        <f t="shared" ref="G61:G124" si="17">MAX(G60-D61, 0)</f>
        <v>4985362.7447957015</v>
      </c>
      <c r="H61" s="32">
        <f t="shared" ref="H61:H124" si="18">IF(G60&gt;0, H60+E61, 0)</f>
        <v>106146.80731502126</v>
      </c>
      <c r="I61" s="32">
        <f t="shared" ref="I61:I124" si="19">IF(G60&gt;0, I60+D61, 0)</f>
        <v>14637.255204298432</v>
      </c>
      <c r="J61" s="64"/>
      <c r="M61" s="2">
        <v>1</v>
      </c>
    </row>
    <row r="62" spans="2:13" x14ac:dyDescent="0.2">
      <c r="B62" s="20">
        <f t="shared" si="14"/>
        <v>4</v>
      </c>
      <c r="C62" s="59">
        <f t="shared" si="15"/>
        <v>40261.354173106563</v>
      </c>
      <c r="D62" s="21">
        <f t="shared" si="12"/>
        <v>4948.3680641370083</v>
      </c>
      <c r="E62" s="31">
        <f t="shared" si="16"/>
        <v>35312.986108969555</v>
      </c>
      <c r="F62" s="23">
        <f t="shared" si="13"/>
        <v>40261.354173106563</v>
      </c>
      <c r="G62" s="40">
        <f t="shared" si="17"/>
        <v>4980414.3767315643</v>
      </c>
      <c r="H62" s="32">
        <f t="shared" si="18"/>
        <v>141459.79342399081</v>
      </c>
      <c r="I62" s="32">
        <f t="shared" si="19"/>
        <v>19585.62326843544</v>
      </c>
      <c r="J62" s="64"/>
      <c r="M62" s="2">
        <v>1</v>
      </c>
    </row>
    <row r="63" spans="2:13" x14ac:dyDescent="0.2">
      <c r="B63" s="20">
        <f t="shared" si="14"/>
        <v>5</v>
      </c>
      <c r="C63" s="59">
        <f t="shared" si="15"/>
        <v>40261.354173106563</v>
      </c>
      <c r="D63" s="21">
        <f t="shared" si="12"/>
        <v>4983.4190045913128</v>
      </c>
      <c r="E63" s="31">
        <f t="shared" si="16"/>
        <v>35277.935168515251</v>
      </c>
      <c r="F63" s="23">
        <f t="shared" si="13"/>
        <v>40261.354173106563</v>
      </c>
      <c r="G63" s="40">
        <f t="shared" si="17"/>
        <v>4975430.9577269731</v>
      </c>
      <c r="H63" s="32">
        <f t="shared" si="18"/>
        <v>176737.72859250606</v>
      </c>
      <c r="I63" s="32">
        <f t="shared" si="19"/>
        <v>24569.042273026753</v>
      </c>
      <c r="J63" s="64"/>
      <c r="M63" s="2">
        <v>1</v>
      </c>
    </row>
    <row r="64" spans="2:13" x14ac:dyDescent="0.2">
      <c r="B64" s="20">
        <f t="shared" si="14"/>
        <v>6</v>
      </c>
      <c r="C64" s="59">
        <f t="shared" si="15"/>
        <v>40261.354173106563</v>
      </c>
      <c r="D64" s="21">
        <f t="shared" si="12"/>
        <v>5018.7182225405049</v>
      </c>
      <c r="E64" s="31">
        <f t="shared" si="16"/>
        <v>35242.635950566058</v>
      </c>
      <c r="F64" s="23">
        <f t="shared" si="13"/>
        <v>40261.354173106563</v>
      </c>
      <c r="G64" s="40">
        <f t="shared" si="17"/>
        <v>4970412.2395044323</v>
      </c>
      <c r="H64" s="32">
        <f t="shared" si="18"/>
        <v>211980.36454307212</v>
      </c>
      <c r="I64" s="32">
        <f t="shared" si="19"/>
        <v>29587.760495567258</v>
      </c>
      <c r="J64" s="64"/>
      <c r="M64" s="2">
        <v>1</v>
      </c>
    </row>
    <row r="65" spans="2:13" x14ac:dyDescent="0.2">
      <c r="B65" s="20">
        <f t="shared" si="14"/>
        <v>7</v>
      </c>
      <c r="C65" s="59">
        <f t="shared" si="15"/>
        <v>40261.354173106563</v>
      </c>
      <c r="D65" s="21">
        <f t="shared" si="12"/>
        <v>5054.2674766168275</v>
      </c>
      <c r="E65" s="31">
        <f t="shared" si="16"/>
        <v>35207.086696489736</v>
      </c>
      <c r="F65" s="23">
        <f t="shared" si="13"/>
        <v>40261.354173106563</v>
      </c>
      <c r="G65" s="40">
        <f t="shared" si="17"/>
        <v>4965357.9720278159</v>
      </c>
      <c r="H65" s="32">
        <f t="shared" si="18"/>
        <v>247187.45123956187</v>
      </c>
      <c r="I65" s="32">
        <f t="shared" si="19"/>
        <v>34642.027972184085</v>
      </c>
      <c r="J65" s="64"/>
      <c r="M65" s="2">
        <v>1</v>
      </c>
    </row>
    <row r="66" spans="2:13" x14ac:dyDescent="0.2">
      <c r="B66" s="20">
        <f t="shared" si="14"/>
        <v>8</v>
      </c>
      <c r="C66" s="59">
        <f t="shared" si="15"/>
        <v>40261.354173106563</v>
      </c>
      <c r="D66" s="21">
        <f t="shared" si="12"/>
        <v>5090.0685379095303</v>
      </c>
      <c r="E66" s="31">
        <f t="shared" si="16"/>
        <v>35171.285635197033</v>
      </c>
      <c r="F66" s="23">
        <f t="shared" si="13"/>
        <v>40261.354173106563</v>
      </c>
      <c r="G66" s="40">
        <f t="shared" si="17"/>
        <v>4960267.9034899063</v>
      </c>
      <c r="H66" s="32">
        <f t="shared" si="18"/>
        <v>282358.73687475891</v>
      </c>
      <c r="I66" s="32">
        <f t="shared" si="19"/>
        <v>39732.096510093616</v>
      </c>
      <c r="J66" s="64"/>
      <c r="M66" s="2">
        <v>1</v>
      </c>
    </row>
    <row r="67" spans="2:13" x14ac:dyDescent="0.2">
      <c r="B67" s="20">
        <f t="shared" si="14"/>
        <v>9</v>
      </c>
      <c r="C67" s="59">
        <f t="shared" si="15"/>
        <v>40261.354173106563</v>
      </c>
      <c r="D67" s="21">
        <f t="shared" si="12"/>
        <v>5126.123190053062</v>
      </c>
      <c r="E67" s="31">
        <f t="shared" si="16"/>
        <v>35135.230983053501</v>
      </c>
      <c r="F67" s="23">
        <f t="shared" si="13"/>
        <v>40261.354173106563</v>
      </c>
      <c r="G67" s="40">
        <f t="shared" si="17"/>
        <v>4955141.7802998535</v>
      </c>
      <c r="H67" s="32">
        <f t="shared" si="18"/>
        <v>317493.96785781241</v>
      </c>
      <c r="I67" s="32">
        <f t="shared" si="19"/>
        <v>44858.219700146677</v>
      </c>
      <c r="J67" s="64"/>
      <c r="M67" s="2">
        <v>1</v>
      </c>
    </row>
    <row r="68" spans="2:13" x14ac:dyDescent="0.2">
      <c r="B68" s="20">
        <f t="shared" si="14"/>
        <v>10</v>
      </c>
      <c r="C68" s="59">
        <f t="shared" si="15"/>
        <v>40261.354173106563</v>
      </c>
      <c r="D68" s="21">
        <f t="shared" si="12"/>
        <v>5162.4332293159314</v>
      </c>
      <c r="E68" s="31">
        <f t="shared" si="16"/>
        <v>35098.920943790632</v>
      </c>
      <c r="F68" s="23">
        <f t="shared" si="13"/>
        <v>40261.354173106563</v>
      </c>
      <c r="G68" s="40">
        <f t="shared" si="17"/>
        <v>4949979.3470705375</v>
      </c>
      <c r="H68" s="32">
        <f t="shared" si="18"/>
        <v>352592.88880160305</v>
      </c>
      <c r="I68" s="32">
        <f t="shared" si="19"/>
        <v>50020.652929462609</v>
      </c>
      <c r="J68" s="64"/>
      <c r="M68" s="2">
        <v>1</v>
      </c>
    </row>
    <row r="69" spans="2:13" x14ac:dyDescent="0.2">
      <c r="B69" s="20">
        <f t="shared" si="14"/>
        <v>11</v>
      </c>
      <c r="C69" s="59">
        <f t="shared" si="15"/>
        <v>40261.354173106563</v>
      </c>
      <c r="D69" s="21">
        <f t="shared" si="12"/>
        <v>5199.0004646902526</v>
      </c>
      <c r="E69" s="31">
        <f t="shared" si="16"/>
        <v>35062.353708416311</v>
      </c>
      <c r="F69" s="23">
        <f t="shared" si="13"/>
        <v>40261.354173106563</v>
      </c>
      <c r="G69" s="40">
        <f t="shared" si="17"/>
        <v>4944780.3466058476</v>
      </c>
      <c r="H69" s="32">
        <f t="shared" si="18"/>
        <v>387655.24251001934</v>
      </c>
      <c r="I69" s="32">
        <f t="shared" si="19"/>
        <v>55219.653394152861</v>
      </c>
      <c r="J69" s="64"/>
      <c r="M69" s="2">
        <v>1</v>
      </c>
    </row>
    <row r="70" spans="2:13" x14ac:dyDescent="0.2">
      <c r="B70" s="20">
        <f t="shared" si="14"/>
        <v>12</v>
      </c>
      <c r="C70" s="59">
        <f t="shared" si="15"/>
        <v>40261.354173106563</v>
      </c>
      <c r="D70" s="21">
        <f t="shared" si="12"/>
        <v>5235.8267179818067</v>
      </c>
      <c r="E70" s="31">
        <f t="shared" si="16"/>
        <v>35025.527455124757</v>
      </c>
      <c r="F70" s="23">
        <f t="shared" si="13"/>
        <v>40261.354173106563</v>
      </c>
      <c r="G70" s="40">
        <f t="shared" si="17"/>
        <v>4939544.5198878655</v>
      </c>
      <c r="H70" s="32">
        <f t="shared" si="18"/>
        <v>422680.76996514411</v>
      </c>
      <c r="I70" s="32">
        <f t="shared" si="19"/>
        <v>60455.480112134668</v>
      </c>
      <c r="J70" s="64">
        <f>IF(E69&gt;0, $D$16, 0)</f>
        <v>0</v>
      </c>
      <c r="M70" s="2">
        <v>1</v>
      </c>
    </row>
    <row r="71" spans="2:13" x14ac:dyDescent="0.2">
      <c r="B71" s="20">
        <f t="shared" si="14"/>
        <v>13</v>
      </c>
      <c r="C71" s="59">
        <f>IF(G70&gt;$D$10, C70, G70+E71)*(1+D18)</f>
        <v>40261.354173106563</v>
      </c>
      <c r="D71" s="21">
        <f t="shared" si="12"/>
        <v>5272.9138239008462</v>
      </c>
      <c r="E71" s="31">
        <f t="shared" si="16"/>
        <v>34988.440349205717</v>
      </c>
      <c r="F71" s="23">
        <f t="shared" si="13"/>
        <v>40261.354173106563</v>
      </c>
      <c r="G71" s="40">
        <f t="shared" si="17"/>
        <v>4934271.6060639648</v>
      </c>
      <c r="H71" s="32">
        <f t="shared" si="18"/>
        <v>457669.21031434985</v>
      </c>
      <c r="I71" s="32">
        <f t="shared" si="19"/>
        <v>65728.393936035514</v>
      </c>
      <c r="J71" s="64"/>
      <c r="M71" s="2">
        <v>2</v>
      </c>
    </row>
    <row r="72" spans="2:13" x14ac:dyDescent="0.2">
      <c r="B72" s="20">
        <f t="shared" si="14"/>
        <v>14</v>
      </c>
      <c r="C72" s="59">
        <f t="shared" si="15"/>
        <v>40261.354173106563</v>
      </c>
      <c r="D72" s="21">
        <f t="shared" si="12"/>
        <v>5310.2636301534731</v>
      </c>
      <c r="E72" s="31">
        <f t="shared" si="16"/>
        <v>34951.09054295309</v>
      </c>
      <c r="F72" s="23">
        <f t="shared" si="13"/>
        <v>40261.354173106563</v>
      </c>
      <c r="G72" s="40">
        <f t="shared" si="17"/>
        <v>4928961.3424338112</v>
      </c>
      <c r="H72" s="32">
        <f t="shared" si="18"/>
        <v>492620.30085730297</v>
      </c>
      <c r="I72" s="32">
        <f t="shared" si="19"/>
        <v>71038.65756618898</v>
      </c>
      <c r="J72" s="64"/>
      <c r="M72" s="2">
        <v>2</v>
      </c>
    </row>
    <row r="73" spans="2:13" x14ac:dyDescent="0.2">
      <c r="B73" s="20">
        <f t="shared" si="14"/>
        <v>15</v>
      </c>
      <c r="C73" s="59">
        <f t="shared" si="15"/>
        <v>40261.354173106563</v>
      </c>
      <c r="D73" s="21">
        <f t="shared" si="12"/>
        <v>5347.8779975337311</v>
      </c>
      <c r="E73" s="31">
        <f t="shared" si="16"/>
        <v>34913.476175572832</v>
      </c>
      <c r="F73" s="23">
        <f t="shared" si="13"/>
        <v>40261.354173106563</v>
      </c>
      <c r="G73" s="40">
        <f t="shared" si="17"/>
        <v>4923613.4644362777</v>
      </c>
      <c r="H73" s="32">
        <f t="shared" si="18"/>
        <v>527533.77703287581</v>
      </c>
      <c r="I73" s="32">
        <f t="shared" si="19"/>
        <v>76386.535563722719</v>
      </c>
      <c r="J73" s="64"/>
      <c r="M73" s="2">
        <v>2</v>
      </c>
    </row>
    <row r="74" spans="2:13" x14ac:dyDescent="0.2">
      <c r="B74" s="20">
        <f t="shared" si="14"/>
        <v>16</v>
      </c>
      <c r="C74" s="59">
        <f t="shared" si="15"/>
        <v>40261.354173106563</v>
      </c>
      <c r="D74" s="21">
        <f t="shared" si="12"/>
        <v>5385.7588000162577</v>
      </c>
      <c r="E74" s="31">
        <f t="shared" si="16"/>
        <v>34875.595373090306</v>
      </c>
      <c r="F74" s="23">
        <f t="shared" si="13"/>
        <v>40261.354173106563</v>
      </c>
      <c r="G74" s="40">
        <f t="shared" si="17"/>
        <v>4918227.705636261</v>
      </c>
      <c r="H74" s="32">
        <f t="shared" si="18"/>
        <v>562409.37240596616</v>
      </c>
      <c r="I74" s="32">
        <f t="shared" si="19"/>
        <v>81772.294363738969</v>
      </c>
      <c r="J74" s="64"/>
      <c r="M74" s="2">
        <v>2</v>
      </c>
    </row>
    <row r="75" spans="2:13" x14ac:dyDescent="0.2">
      <c r="B75" s="20">
        <f t="shared" si="14"/>
        <v>17</v>
      </c>
      <c r="C75" s="59">
        <f t="shared" si="15"/>
        <v>40261.354173106563</v>
      </c>
      <c r="D75" s="21">
        <f t="shared" si="12"/>
        <v>5423.9079248497073</v>
      </c>
      <c r="E75" s="31">
        <f t="shared" si="16"/>
        <v>34837.446248256856</v>
      </c>
      <c r="F75" s="23">
        <f t="shared" si="13"/>
        <v>40261.354173106563</v>
      </c>
      <c r="G75" s="40">
        <f t="shared" si="17"/>
        <v>4912803.7977114115</v>
      </c>
      <c r="H75" s="32">
        <f t="shared" si="18"/>
        <v>597246.818654223</v>
      </c>
      <c r="I75" s="32">
        <f t="shared" si="19"/>
        <v>87196.202288588684</v>
      </c>
      <c r="J75" s="64"/>
      <c r="M75" s="2">
        <v>2</v>
      </c>
    </row>
    <row r="76" spans="2:13" x14ac:dyDescent="0.2">
      <c r="B76" s="20">
        <f t="shared" si="14"/>
        <v>18</v>
      </c>
      <c r="C76" s="59">
        <f t="shared" si="15"/>
        <v>40261.354173106563</v>
      </c>
      <c r="D76" s="21">
        <f t="shared" si="12"/>
        <v>5462.3272726507275</v>
      </c>
      <c r="E76" s="31">
        <f t="shared" si="16"/>
        <v>34799.026900455836</v>
      </c>
      <c r="F76" s="23">
        <f t="shared" si="13"/>
        <v>40261.354173106563</v>
      </c>
      <c r="G76" s="40">
        <f t="shared" si="17"/>
        <v>4907341.4704387607</v>
      </c>
      <c r="H76" s="32">
        <f t="shared" si="18"/>
        <v>632045.84555467882</v>
      </c>
      <c r="I76" s="32">
        <f t="shared" si="19"/>
        <v>92658.529561239411</v>
      </c>
      <c r="J76" s="64"/>
      <c r="M76" s="2">
        <v>2</v>
      </c>
    </row>
    <row r="77" spans="2:13" x14ac:dyDescent="0.2">
      <c r="B77" s="20">
        <f t="shared" si="14"/>
        <v>19</v>
      </c>
      <c r="C77" s="59">
        <f t="shared" si="15"/>
        <v>40261.354173106563</v>
      </c>
      <c r="D77" s="21">
        <f t="shared" si="12"/>
        <v>5501.0187574986703</v>
      </c>
      <c r="E77" s="31">
        <f t="shared" si="16"/>
        <v>34760.335415607893</v>
      </c>
      <c r="F77" s="23">
        <f t="shared" si="13"/>
        <v>40261.354173106563</v>
      </c>
      <c r="G77" s="40">
        <f t="shared" si="17"/>
        <v>4901840.4516812619</v>
      </c>
      <c r="H77" s="32">
        <f t="shared" si="18"/>
        <v>666806.18097028672</v>
      </c>
      <c r="I77" s="32">
        <f t="shared" si="19"/>
        <v>98159.548318738089</v>
      </c>
      <c r="J77" s="64"/>
      <c r="M77" s="2">
        <v>2</v>
      </c>
    </row>
    <row r="78" spans="2:13" x14ac:dyDescent="0.2">
      <c r="B78" s="20">
        <f t="shared" si="14"/>
        <v>20</v>
      </c>
      <c r="C78" s="59">
        <f t="shared" si="15"/>
        <v>40261.354173106563</v>
      </c>
      <c r="D78" s="21">
        <f t="shared" si="12"/>
        <v>5539.984307030958</v>
      </c>
      <c r="E78" s="31">
        <f t="shared" si="16"/>
        <v>34721.369866075605</v>
      </c>
      <c r="F78" s="23">
        <f t="shared" si="13"/>
        <v>40261.354173106563</v>
      </c>
      <c r="G78" s="40">
        <f t="shared" si="17"/>
        <v>4896300.4673742307</v>
      </c>
      <c r="H78" s="32">
        <f t="shared" si="18"/>
        <v>701527.55083636229</v>
      </c>
      <c r="I78" s="32">
        <f t="shared" si="19"/>
        <v>103699.53262576905</v>
      </c>
      <c r="J78" s="64"/>
      <c r="M78" s="2">
        <v>2</v>
      </c>
    </row>
    <row r="79" spans="2:13" x14ac:dyDescent="0.2">
      <c r="B79" s="20">
        <f t="shared" si="14"/>
        <v>21</v>
      </c>
      <c r="C79" s="59">
        <f t="shared" si="15"/>
        <v>40261.354173106563</v>
      </c>
      <c r="D79" s="21">
        <f t="shared" si="12"/>
        <v>5579.2258625390896</v>
      </c>
      <c r="E79" s="31">
        <f t="shared" si="16"/>
        <v>34682.128310567474</v>
      </c>
      <c r="F79" s="23">
        <f t="shared" si="13"/>
        <v>40261.354173106563</v>
      </c>
      <c r="G79" s="40">
        <f t="shared" si="17"/>
        <v>4890721.2415116914</v>
      </c>
      <c r="H79" s="32">
        <f t="shared" si="18"/>
        <v>736209.67914692976</v>
      </c>
      <c r="I79" s="32">
        <f t="shared" si="19"/>
        <v>109278.75848830814</v>
      </c>
      <c r="J79" s="64"/>
      <c r="M79" s="2">
        <v>2</v>
      </c>
    </row>
    <row r="80" spans="2:13" x14ac:dyDescent="0.2">
      <c r="B80" s="20">
        <f t="shared" si="14"/>
        <v>22</v>
      </c>
      <c r="C80" s="59">
        <f t="shared" si="15"/>
        <v>40261.354173106563</v>
      </c>
      <c r="D80" s="21">
        <f t="shared" si="12"/>
        <v>5618.7453790654181</v>
      </c>
      <c r="E80" s="31">
        <f t="shared" si="16"/>
        <v>34642.608794041145</v>
      </c>
      <c r="F80" s="23">
        <f t="shared" si="13"/>
        <v>40261.354173106563</v>
      </c>
      <c r="G80" s="40">
        <f t="shared" si="17"/>
        <v>4885102.4961326262</v>
      </c>
      <c r="H80" s="32">
        <f t="shared" si="18"/>
        <v>770852.28794097085</v>
      </c>
      <c r="I80" s="32">
        <f t="shared" si="19"/>
        <v>114897.50386737357</v>
      </c>
      <c r="J80" s="64"/>
      <c r="M80" s="2">
        <v>2</v>
      </c>
    </row>
    <row r="81" spans="2:13" x14ac:dyDescent="0.2">
      <c r="B81" s="20">
        <f t="shared" si="14"/>
        <v>23</v>
      </c>
      <c r="C81" s="59">
        <f t="shared" si="15"/>
        <v>40261.354173106563</v>
      </c>
      <c r="D81" s="21">
        <f t="shared" si="12"/>
        <v>5658.5448255004594</v>
      </c>
      <c r="E81" s="31">
        <f t="shared" si="16"/>
        <v>34602.809347606104</v>
      </c>
      <c r="F81" s="23">
        <f t="shared" si="13"/>
        <v>40261.354173106563</v>
      </c>
      <c r="G81" s="40">
        <f t="shared" si="17"/>
        <v>4879443.9513071254</v>
      </c>
      <c r="H81" s="32">
        <f t="shared" si="18"/>
        <v>805455.097288577</v>
      </c>
      <c r="I81" s="32">
        <f t="shared" si="19"/>
        <v>120556.04869287403</v>
      </c>
      <c r="J81" s="64"/>
      <c r="M81" s="2">
        <v>2</v>
      </c>
    </row>
    <row r="82" spans="2:13" x14ac:dyDescent="0.2">
      <c r="B82" s="20">
        <f t="shared" si="14"/>
        <v>24</v>
      </c>
      <c r="C82" s="59">
        <f t="shared" si="15"/>
        <v>40261.354173106563</v>
      </c>
      <c r="D82" s="21">
        <f t="shared" si="12"/>
        <v>5698.6261846810885</v>
      </c>
      <c r="E82" s="31">
        <f t="shared" si="16"/>
        <v>34562.727988425475</v>
      </c>
      <c r="F82" s="23">
        <f t="shared" si="13"/>
        <v>40261.354173106563</v>
      </c>
      <c r="G82" s="40">
        <f t="shared" si="17"/>
        <v>4873745.325122444</v>
      </c>
      <c r="H82" s="32">
        <f t="shared" si="18"/>
        <v>840017.82527700253</v>
      </c>
      <c r="I82" s="32">
        <f t="shared" si="19"/>
        <v>126254.67487755511</v>
      </c>
      <c r="J82" s="64">
        <f>IF(E81&gt;0,J70,0)*(1+D17)</f>
        <v>0</v>
      </c>
      <c r="M82" s="2">
        <v>2</v>
      </c>
    </row>
    <row r="83" spans="2:13" x14ac:dyDescent="0.2">
      <c r="B83" s="20">
        <f t="shared" si="14"/>
        <v>25</v>
      </c>
      <c r="C83" s="59">
        <f>IF(G82&gt;$D$10, C82, G82+E83)*(1+D18)</f>
        <v>40261.354173106563</v>
      </c>
      <c r="D83" s="21">
        <f t="shared" si="12"/>
        <v>5738.9914534892523</v>
      </c>
      <c r="E83" s="31">
        <f t="shared" si="16"/>
        <v>34522.362719617311</v>
      </c>
      <c r="F83" s="23">
        <f t="shared" si="13"/>
        <v>40261.354173106563</v>
      </c>
      <c r="G83" s="40">
        <f t="shared" si="17"/>
        <v>4868006.3336689547</v>
      </c>
      <c r="H83" s="32">
        <f t="shared" si="18"/>
        <v>874540.18799661985</v>
      </c>
      <c r="I83" s="32">
        <f t="shared" si="19"/>
        <v>131993.66633104437</v>
      </c>
      <c r="J83" s="64"/>
      <c r="M83" s="2">
        <v>3</v>
      </c>
    </row>
    <row r="84" spans="2:13" x14ac:dyDescent="0.2">
      <c r="B84" s="20">
        <f t="shared" si="14"/>
        <v>26</v>
      </c>
      <c r="C84" s="59">
        <f t="shared" si="15"/>
        <v>40261.354173106563</v>
      </c>
      <c r="D84" s="21">
        <f t="shared" si="12"/>
        <v>5779.6426429514613</v>
      </c>
      <c r="E84" s="31">
        <f t="shared" si="16"/>
        <v>34481.711530155102</v>
      </c>
      <c r="F84" s="23">
        <f t="shared" si="13"/>
        <v>40261.354173106563</v>
      </c>
      <c r="G84" s="40">
        <f t="shared" si="17"/>
        <v>4862226.6910260031</v>
      </c>
      <c r="H84" s="32">
        <f t="shared" si="18"/>
        <v>909021.899526775</v>
      </c>
      <c r="I84" s="32">
        <f t="shared" si="19"/>
        <v>137773.30897399582</v>
      </c>
      <c r="J84" s="64"/>
      <c r="M84" s="2">
        <v>3</v>
      </c>
    </row>
    <row r="85" spans="2:13" x14ac:dyDescent="0.2">
      <c r="B85" s="20">
        <f t="shared" si="14"/>
        <v>27</v>
      </c>
      <c r="C85" s="59">
        <f t="shared" si="15"/>
        <v>40261.354173106563</v>
      </c>
      <c r="D85" s="21">
        <f t="shared" si="12"/>
        <v>5820.5817783390376</v>
      </c>
      <c r="E85" s="31">
        <f t="shared" si="16"/>
        <v>34440.772394767526</v>
      </c>
      <c r="F85" s="23">
        <f t="shared" si="13"/>
        <v>40261.354173106563</v>
      </c>
      <c r="G85" s="40">
        <f t="shared" si="17"/>
        <v>4856406.109247664</v>
      </c>
      <c r="H85" s="32">
        <f t="shared" si="18"/>
        <v>943462.6719215425</v>
      </c>
      <c r="I85" s="32">
        <f t="shared" si="19"/>
        <v>143593.89075233485</v>
      </c>
      <c r="J85" s="64"/>
      <c r="M85" s="2">
        <v>3</v>
      </c>
    </row>
    <row r="86" spans="2:13" x14ac:dyDescent="0.2">
      <c r="B86" s="20">
        <f t="shared" si="14"/>
        <v>28</v>
      </c>
      <c r="C86" s="59">
        <f t="shared" si="15"/>
        <v>40261.354173106563</v>
      </c>
      <c r="D86" s="21">
        <f t="shared" si="12"/>
        <v>5861.8108992689449</v>
      </c>
      <c r="E86" s="31">
        <f t="shared" si="16"/>
        <v>34399.543273837618</v>
      </c>
      <c r="F86" s="23">
        <f t="shared" si="13"/>
        <v>40261.354173106563</v>
      </c>
      <c r="G86" s="40">
        <f t="shared" si="17"/>
        <v>4850544.2983483952</v>
      </c>
      <c r="H86" s="32">
        <f t="shared" si="18"/>
        <v>977862.21519538015</v>
      </c>
      <c r="I86" s="32">
        <f t="shared" si="19"/>
        <v>149455.7016516038</v>
      </c>
      <c r="J86" s="64"/>
      <c r="M86" s="2">
        <v>3</v>
      </c>
    </row>
    <row r="87" spans="2:13" x14ac:dyDescent="0.2">
      <c r="B87" s="20">
        <f t="shared" si="14"/>
        <v>29</v>
      </c>
      <c r="C87" s="59">
        <f t="shared" si="15"/>
        <v>40261.354173106563</v>
      </c>
      <c r="D87" s="21">
        <f t="shared" si="12"/>
        <v>5903.332059805427</v>
      </c>
      <c r="E87" s="31">
        <f t="shared" si="16"/>
        <v>34358.022113301136</v>
      </c>
      <c r="F87" s="23">
        <f t="shared" si="13"/>
        <v>40261.354173106563</v>
      </c>
      <c r="G87" s="40">
        <f t="shared" si="17"/>
        <v>4844640.9662885899</v>
      </c>
      <c r="H87" s="32">
        <f t="shared" si="18"/>
        <v>1012220.2373086812</v>
      </c>
      <c r="I87" s="32">
        <f t="shared" si="19"/>
        <v>155359.03371140923</v>
      </c>
      <c r="J87" s="64"/>
      <c r="M87" s="2">
        <v>3</v>
      </c>
    </row>
    <row r="88" spans="2:13" x14ac:dyDescent="0.2">
      <c r="B88" s="20">
        <f t="shared" si="14"/>
        <v>30</v>
      </c>
      <c r="C88" s="59">
        <f t="shared" si="15"/>
        <v>40261.354173106563</v>
      </c>
      <c r="D88" s="21">
        <f t="shared" si="12"/>
        <v>5945.147328562387</v>
      </c>
      <c r="E88" s="31">
        <f t="shared" si="16"/>
        <v>34316.206844544176</v>
      </c>
      <c r="F88" s="23">
        <f t="shared" si="13"/>
        <v>40261.354173106563</v>
      </c>
      <c r="G88" s="40">
        <f t="shared" si="17"/>
        <v>4838695.8189600278</v>
      </c>
      <c r="H88" s="32">
        <f t="shared" si="18"/>
        <v>1046536.4441532254</v>
      </c>
      <c r="I88" s="32">
        <f t="shared" si="19"/>
        <v>161304.18103997162</v>
      </c>
      <c r="J88" s="64"/>
      <c r="M88" s="2">
        <v>3</v>
      </c>
    </row>
    <row r="89" spans="2:13" x14ac:dyDescent="0.2">
      <c r="B89" s="20">
        <f t="shared" si="14"/>
        <v>31</v>
      </c>
      <c r="C89" s="59">
        <f t="shared" si="15"/>
        <v>40261.354173106563</v>
      </c>
      <c r="D89" s="21">
        <f t="shared" si="12"/>
        <v>5987.2587888063645</v>
      </c>
      <c r="E89" s="31">
        <f t="shared" si="16"/>
        <v>34274.095384300199</v>
      </c>
      <c r="F89" s="23">
        <f t="shared" si="13"/>
        <v>40261.354173106563</v>
      </c>
      <c r="G89" s="40">
        <f t="shared" si="17"/>
        <v>4832708.5601712214</v>
      </c>
      <c r="H89" s="32">
        <f t="shared" si="18"/>
        <v>1080810.5395375255</v>
      </c>
      <c r="I89" s="32">
        <f t="shared" si="19"/>
        <v>167291.43982877798</v>
      </c>
      <c r="J89" s="64"/>
      <c r="M89" s="2">
        <v>3</v>
      </c>
    </row>
    <row r="90" spans="2:13" x14ac:dyDescent="0.2">
      <c r="B90" s="20">
        <f t="shared" si="14"/>
        <v>32</v>
      </c>
      <c r="C90" s="59">
        <f t="shared" si="15"/>
        <v>40261.354173106563</v>
      </c>
      <c r="D90" s="21">
        <f t="shared" si="12"/>
        <v>6029.6685385604142</v>
      </c>
      <c r="E90" s="31">
        <f t="shared" si="16"/>
        <v>34231.685634546149</v>
      </c>
      <c r="F90" s="23">
        <f t="shared" si="13"/>
        <v>40261.354173106563</v>
      </c>
      <c r="G90" s="40">
        <f t="shared" si="17"/>
        <v>4826678.8916326612</v>
      </c>
      <c r="H90" s="32">
        <f t="shared" si="18"/>
        <v>1115042.2251720717</v>
      </c>
      <c r="I90" s="32">
        <f t="shared" si="19"/>
        <v>173321.1083673384</v>
      </c>
      <c r="J90" s="64"/>
      <c r="M90" s="2">
        <v>3</v>
      </c>
    </row>
    <row r="91" spans="2:13" x14ac:dyDescent="0.2">
      <c r="B91" s="20">
        <f t="shared" si="14"/>
        <v>33</v>
      </c>
      <c r="C91" s="59">
        <f t="shared" si="15"/>
        <v>40261.354173106563</v>
      </c>
      <c r="D91" s="21">
        <f t="shared" si="12"/>
        <v>6072.378690708545</v>
      </c>
      <c r="E91" s="31">
        <f t="shared" si="16"/>
        <v>34188.975482398018</v>
      </c>
      <c r="F91" s="23">
        <f t="shared" si="13"/>
        <v>40261.354173106563</v>
      </c>
      <c r="G91" s="40">
        <f t="shared" si="17"/>
        <v>4820606.5129419528</v>
      </c>
      <c r="H91" s="32">
        <f t="shared" si="18"/>
        <v>1149231.2006544697</v>
      </c>
      <c r="I91" s="32">
        <f t="shared" si="19"/>
        <v>179393.48705804694</v>
      </c>
      <c r="J91" s="64"/>
      <c r="M91" s="2">
        <v>3</v>
      </c>
    </row>
    <row r="92" spans="2:13" x14ac:dyDescent="0.2">
      <c r="B92" s="20">
        <f t="shared" si="14"/>
        <v>34</v>
      </c>
      <c r="C92" s="59">
        <f t="shared" si="15"/>
        <v>40261.354173106563</v>
      </c>
      <c r="D92" s="21">
        <f t="shared" si="12"/>
        <v>6115.3913731010616</v>
      </c>
      <c r="E92" s="31">
        <f t="shared" si="16"/>
        <v>34145.962800005502</v>
      </c>
      <c r="F92" s="23">
        <f t="shared" si="13"/>
        <v>40261.354173106563</v>
      </c>
      <c r="G92" s="40">
        <f t="shared" si="17"/>
        <v>4814491.1215688521</v>
      </c>
      <c r="H92" s="32">
        <f t="shared" si="18"/>
        <v>1183377.1634544751</v>
      </c>
      <c r="I92" s="32">
        <f t="shared" si="19"/>
        <v>185508.87843114801</v>
      </c>
      <c r="J92" s="64"/>
      <c r="M92" s="2">
        <v>3</v>
      </c>
    </row>
    <row r="93" spans="2:13" x14ac:dyDescent="0.2">
      <c r="B93" s="20">
        <f t="shared" si="14"/>
        <v>35</v>
      </c>
      <c r="C93" s="59">
        <f t="shared" si="15"/>
        <v>40261.354173106563</v>
      </c>
      <c r="D93" s="21">
        <f t="shared" si="12"/>
        <v>6158.7087286605238</v>
      </c>
      <c r="E93" s="31">
        <f t="shared" si="16"/>
        <v>34102.64544444604</v>
      </c>
      <c r="F93" s="23">
        <f t="shared" si="13"/>
        <v>40261.354173106563</v>
      </c>
      <c r="G93" s="40">
        <f t="shared" si="17"/>
        <v>4808332.4128401913</v>
      </c>
      <c r="H93" s="32">
        <f t="shared" si="18"/>
        <v>1217479.8088989211</v>
      </c>
      <c r="I93" s="32">
        <f t="shared" si="19"/>
        <v>191667.58715980855</v>
      </c>
      <c r="J93" s="64"/>
      <c r="M93" s="2">
        <v>3</v>
      </c>
    </row>
    <row r="94" spans="2:13" x14ac:dyDescent="0.2">
      <c r="B94" s="20">
        <f t="shared" si="14"/>
        <v>36</v>
      </c>
      <c r="C94" s="59">
        <f t="shared" si="15"/>
        <v>40261.354173106563</v>
      </c>
      <c r="D94" s="21">
        <f t="shared" si="12"/>
        <v>6202.3329154885359</v>
      </c>
      <c r="E94" s="31">
        <f t="shared" si="16"/>
        <v>34059.021257618027</v>
      </c>
      <c r="F94" s="23">
        <f t="shared" si="13"/>
        <v>40261.354173106563</v>
      </c>
      <c r="G94" s="40">
        <f t="shared" si="17"/>
        <v>4802130.0799247026</v>
      </c>
      <c r="H94" s="32">
        <f t="shared" si="18"/>
        <v>1251538.8301565391</v>
      </c>
      <c r="I94" s="32">
        <f t="shared" si="19"/>
        <v>197869.92007529709</v>
      </c>
      <c r="J94" s="64">
        <f>IF(E93&gt;0, J82, 0)*(1+D17)</f>
        <v>0</v>
      </c>
      <c r="M94" s="2">
        <v>3</v>
      </c>
    </row>
    <row r="95" spans="2:13" x14ac:dyDescent="0.2">
      <c r="B95" s="20">
        <f t="shared" si="14"/>
        <v>37</v>
      </c>
      <c r="C95" s="59">
        <f>IF(G94&gt;$D$10, C94, G94+E95)*(1+D18)</f>
        <v>40261.354173106563</v>
      </c>
      <c r="D95" s="21">
        <f t="shared" si="12"/>
        <v>6246.2661069732494</v>
      </c>
      <c r="E95" s="31">
        <f t="shared" si="16"/>
        <v>34015.088066133314</v>
      </c>
      <c r="F95" s="23">
        <f t="shared" si="13"/>
        <v>40261.354173106563</v>
      </c>
      <c r="G95" s="40">
        <f t="shared" si="17"/>
        <v>4795883.8138177292</v>
      </c>
      <c r="H95" s="32">
        <f t="shared" si="18"/>
        <v>1285553.9182226723</v>
      </c>
      <c r="I95" s="32">
        <f t="shared" si="19"/>
        <v>204116.18618227035</v>
      </c>
      <c r="J95" s="64"/>
      <c r="M95" s="2">
        <v>4</v>
      </c>
    </row>
    <row r="96" spans="2:13" x14ac:dyDescent="0.2">
      <c r="B96" s="20">
        <f t="shared" si="14"/>
        <v>38</v>
      </c>
      <c r="C96" s="59">
        <f t="shared" si="15"/>
        <v>40261.354173106563</v>
      </c>
      <c r="D96" s="21">
        <f t="shared" si="12"/>
        <v>6290.5104918976431</v>
      </c>
      <c r="E96" s="31">
        <f t="shared" si="16"/>
        <v>33970.84368120892</v>
      </c>
      <c r="F96" s="23">
        <f t="shared" si="13"/>
        <v>40261.354173106563</v>
      </c>
      <c r="G96" s="40">
        <f t="shared" si="17"/>
        <v>4789593.3033258319</v>
      </c>
      <c r="H96" s="32">
        <f t="shared" si="18"/>
        <v>1319524.7619038813</v>
      </c>
      <c r="I96" s="32">
        <f t="shared" si="19"/>
        <v>210406.69667416799</v>
      </c>
      <c r="J96" s="64"/>
      <c r="M96" s="2">
        <v>4</v>
      </c>
    </row>
    <row r="97" spans="2:13" x14ac:dyDescent="0.2">
      <c r="B97" s="20">
        <f t="shared" si="14"/>
        <v>39</v>
      </c>
      <c r="C97" s="59">
        <f t="shared" si="15"/>
        <v>40261.354173106563</v>
      </c>
      <c r="D97" s="21">
        <f t="shared" si="12"/>
        <v>6335.0682745485828</v>
      </c>
      <c r="E97" s="31">
        <f t="shared" si="16"/>
        <v>33926.285898557981</v>
      </c>
      <c r="F97" s="23">
        <f t="shared" si="13"/>
        <v>40261.354173106563</v>
      </c>
      <c r="G97" s="40">
        <f t="shared" si="17"/>
        <v>4783258.2350512836</v>
      </c>
      <c r="H97" s="32">
        <f t="shared" si="18"/>
        <v>1353451.0478024394</v>
      </c>
      <c r="I97" s="32">
        <f t="shared" si="19"/>
        <v>216741.76494871656</v>
      </c>
      <c r="J97" s="64"/>
      <c r="M97" s="2">
        <v>4</v>
      </c>
    </row>
    <row r="98" spans="2:13" x14ac:dyDescent="0.2">
      <c r="B98" s="20">
        <f t="shared" si="14"/>
        <v>40</v>
      </c>
      <c r="C98" s="59">
        <f t="shared" si="15"/>
        <v>40261.354173106563</v>
      </c>
      <c r="D98" s="21">
        <f t="shared" si="12"/>
        <v>6379.9416748266376</v>
      </c>
      <c r="E98" s="31">
        <f t="shared" si="16"/>
        <v>33881.412498279926</v>
      </c>
      <c r="F98" s="23">
        <f t="shared" si="13"/>
        <v>40261.354173106563</v>
      </c>
      <c r="G98" s="40">
        <f t="shared" si="17"/>
        <v>4776878.2933764569</v>
      </c>
      <c r="H98" s="32">
        <f t="shared" si="18"/>
        <v>1387332.4603007194</v>
      </c>
      <c r="I98" s="32">
        <f t="shared" si="19"/>
        <v>223121.7066235432</v>
      </c>
      <c r="J98" s="64"/>
      <c r="M98" s="2">
        <v>4</v>
      </c>
    </row>
    <row r="99" spans="2:13" x14ac:dyDescent="0.2">
      <c r="B99" s="20">
        <f t="shared" si="14"/>
        <v>41</v>
      </c>
      <c r="C99" s="59">
        <f t="shared" si="15"/>
        <v>40261.354173106563</v>
      </c>
      <c r="D99" s="21">
        <f t="shared" si="12"/>
        <v>6425.1329283566592</v>
      </c>
      <c r="E99" s="31">
        <f t="shared" si="16"/>
        <v>33836.221244749904</v>
      </c>
      <c r="F99" s="23">
        <f t="shared" si="13"/>
        <v>40261.354173106563</v>
      </c>
      <c r="G99" s="40">
        <f t="shared" si="17"/>
        <v>4770453.1604481004</v>
      </c>
      <c r="H99" s="32">
        <f t="shared" si="18"/>
        <v>1421168.6815454692</v>
      </c>
      <c r="I99" s="32">
        <f t="shared" si="19"/>
        <v>229546.83955189987</v>
      </c>
      <c r="J99" s="64"/>
      <c r="M99" s="2">
        <v>4</v>
      </c>
    </row>
    <row r="100" spans="2:13" x14ac:dyDescent="0.2">
      <c r="B100" s="20">
        <f t="shared" si="14"/>
        <v>42</v>
      </c>
      <c r="C100" s="59">
        <f t="shared" si="15"/>
        <v>40261.354173106563</v>
      </c>
      <c r="D100" s="21">
        <f t="shared" si="12"/>
        <v>6470.6442865991849</v>
      </c>
      <c r="E100" s="31">
        <f t="shared" si="16"/>
        <v>33790.709886507379</v>
      </c>
      <c r="F100" s="23">
        <f t="shared" si="13"/>
        <v>40261.354173106563</v>
      </c>
      <c r="G100" s="40">
        <f t="shared" si="17"/>
        <v>4763982.5161615014</v>
      </c>
      <c r="H100" s="32">
        <f t="shared" si="18"/>
        <v>1454959.3914319766</v>
      </c>
      <c r="I100" s="32">
        <f t="shared" si="19"/>
        <v>236017.48383849906</v>
      </c>
      <c r="J100" s="64"/>
      <c r="M100" s="2">
        <v>4</v>
      </c>
    </row>
    <row r="101" spans="2:13" x14ac:dyDescent="0.2">
      <c r="B101" s="20">
        <f t="shared" si="14"/>
        <v>43</v>
      </c>
      <c r="C101" s="59">
        <f t="shared" si="15"/>
        <v>40261.354173106563</v>
      </c>
      <c r="D101" s="21">
        <f t="shared" si="12"/>
        <v>6516.4780169625956</v>
      </c>
      <c r="E101" s="31">
        <f t="shared" si="16"/>
        <v>33744.876156143968</v>
      </c>
      <c r="F101" s="23">
        <f t="shared" si="13"/>
        <v>40261.354173106563</v>
      </c>
      <c r="G101" s="40">
        <f t="shared" si="17"/>
        <v>4757466.0381445391</v>
      </c>
      <c r="H101" s="32">
        <f t="shared" si="18"/>
        <v>1488704.2675881207</v>
      </c>
      <c r="I101" s="32">
        <f t="shared" si="19"/>
        <v>242533.96185546165</v>
      </c>
      <c r="J101" s="64"/>
      <c r="M101" s="2">
        <v>4</v>
      </c>
    </row>
    <row r="102" spans="2:13" x14ac:dyDescent="0.2">
      <c r="B102" s="20">
        <f t="shared" si="14"/>
        <v>44</v>
      </c>
      <c r="C102" s="59">
        <f t="shared" si="15"/>
        <v>40261.354173106563</v>
      </c>
      <c r="D102" s="21">
        <f t="shared" si="12"/>
        <v>6562.6364029160759</v>
      </c>
      <c r="E102" s="31">
        <f t="shared" si="16"/>
        <v>33698.717770190487</v>
      </c>
      <c r="F102" s="23">
        <f t="shared" si="13"/>
        <v>40261.354173106563</v>
      </c>
      <c r="G102" s="40">
        <f t="shared" si="17"/>
        <v>4750903.4017416229</v>
      </c>
      <c r="H102" s="32">
        <f t="shared" si="18"/>
        <v>1522402.9853583111</v>
      </c>
      <c r="I102" s="32">
        <f t="shared" si="19"/>
        <v>249096.59825837772</v>
      </c>
      <c r="J102" s="64"/>
      <c r="M102" s="2">
        <v>4</v>
      </c>
    </row>
    <row r="103" spans="2:13" x14ac:dyDescent="0.2">
      <c r="B103" s="20">
        <f t="shared" si="14"/>
        <v>45</v>
      </c>
      <c r="C103" s="59">
        <f t="shared" si="15"/>
        <v>40261.354173106563</v>
      </c>
      <c r="D103" s="21">
        <f t="shared" si="12"/>
        <v>6609.1217441034023</v>
      </c>
      <c r="E103" s="31">
        <f t="shared" si="16"/>
        <v>33652.232429003161</v>
      </c>
      <c r="F103" s="23">
        <f t="shared" si="13"/>
        <v>40261.354173106563</v>
      </c>
      <c r="G103" s="40">
        <f t="shared" si="17"/>
        <v>4744294.2799975192</v>
      </c>
      <c r="H103" s="32">
        <f t="shared" si="18"/>
        <v>1556055.2177873142</v>
      </c>
      <c r="I103" s="32">
        <f t="shared" si="19"/>
        <v>255705.72000248113</v>
      </c>
      <c r="J103" s="64"/>
      <c r="M103" s="2">
        <v>4</v>
      </c>
    </row>
    <row r="104" spans="2:13" x14ac:dyDescent="0.2">
      <c r="B104" s="20">
        <f t="shared" si="14"/>
        <v>46</v>
      </c>
      <c r="C104" s="59">
        <f t="shared" si="15"/>
        <v>40261.354173106563</v>
      </c>
      <c r="D104" s="21">
        <f t="shared" si="12"/>
        <v>6655.9363564574669</v>
      </c>
      <c r="E104" s="31">
        <f t="shared" si="16"/>
        <v>33605.417816649096</v>
      </c>
      <c r="F104" s="23">
        <f t="shared" si="13"/>
        <v>40261.354173106563</v>
      </c>
      <c r="G104" s="40">
        <f t="shared" si="17"/>
        <v>4737638.3436410613</v>
      </c>
      <c r="H104" s="32">
        <f t="shared" si="18"/>
        <v>1589660.6356039634</v>
      </c>
      <c r="I104" s="32">
        <f t="shared" si="19"/>
        <v>262361.65635893861</v>
      </c>
      <c r="J104" s="64"/>
      <c r="M104" s="2">
        <v>4</v>
      </c>
    </row>
    <row r="105" spans="2:13" x14ac:dyDescent="0.2">
      <c r="B105" s="20">
        <f t="shared" si="14"/>
        <v>47</v>
      </c>
      <c r="C105" s="59">
        <f t="shared" si="15"/>
        <v>40261.354173106563</v>
      </c>
      <c r="D105" s="21">
        <f t="shared" si="12"/>
        <v>6703.0825723157104</v>
      </c>
      <c r="E105" s="31">
        <f t="shared" si="16"/>
        <v>33558.271600790853</v>
      </c>
      <c r="F105" s="23">
        <f t="shared" si="13"/>
        <v>40261.354173106563</v>
      </c>
      <c r="G105" s="40">
        <f t="shared" si="17"/>
        <v>4730935.2610687455</v>
      </c>
      <c r="H105" s="32">
        <f t="shared" si="18"/>
        <v>1623218.9072047542</v>
      </c>
      <c r="I105" s="32">
        <f t="shared" si="19"/>
        <v>269064.73893125431</v>
      </c>
      <c r="J105" s="64"/>
      <c r="M105" s="2">
        <v>4</v>
      </c>
    </row>
    <row r="106" spans="2:13" x14ac:dyDescent="0.2">
      <c r="B106" s="20">
        <f t="shared" si="14"/>
        <v>48</v>
      </c>
      <c r="C106" s="59">
        <f t="shared" si="15"/>
        <v>40261.354173106563</v>
      </c>
      <c r="D106" s="21">
        <f t="shared" si="12"/>
        <v>6750.5627405362829</v>
      </c>
      <c r="E106" s="31">
        <f t="shared" si="16"/>
        <v>33510.79143257028</v>
      </c>
      <c r="F106" s="23">
        <f t="shared" si="13"/>
        <v>40261.354173106563</v>
      </c>
      <c r="G106" s="40">
        <f t="shared" si="17"/>
        <v>4724184.6983282091</v>
      </c>
      <c r="H106" s="32">
        <f t="shared" si="18"/>
        <v>1656729.6986373244</v>
      </c>
      <c r="I106" s="32">
        <f t="shared" si="19"/>
        <v>275815.3016717906</v>
      </c>
      <c r="J106" s="64">
        <f>IF(E105&gt;0, J94, 0)*(1+D17)</f>
        <v>0</v>
      </c>
      <c r="M106" s="2">
        <v>4</v>
      </c>
    </row>
    <row r="107" spans="2:13" x14ac:dyDescent="0.2">
      <c r="B107" s="20">
        <f t="shared" si="14"/>
        <v>49</v>
      </c>
      <c r="C107" s="59">
        <f>IF(G106&gt;$D$10, C106, G106+E107)*(1+D18)</f>
        <v>40261.354173106563</v>
      </c>
      <c r="D107" s="21">
        <f t="shared" si="12"/>
        <v>6798.3792266150776</v>
      </c>
      <c r="E107" s="31">
        <f t="shared" si="16"/>
        <v>33462.974946491486</v>
      </c>
      <c r="F107" s="23">
        <f t="shared" si="13"/>
        <v>40261.354173106563</v>
      </c>
      <c r="G107" s="40">
        <f t="shared" si="17"/>
        <v>4717386.3191015944</v>
      </c>
      <c r="H107" s="32">
        <f t="shared" si="18"/>
        <v>1690192.6735838158</v>
      </c>
      <c r="I107" s="32">
        <f t="shared" si="19"/>
        <v>282613.68089840567</v>
      </c>
      <c r="J107" s="64"/>
      <c r="M107" s="2">
        <v>5</v>
      </c>
    </row>
    <row r="108" spans="2:13" x14ac:dyDescent="0.2">
      <c r="B108" s="20">
        <f t="shared" si="14"/>
        <v>50</v>
      </c>
      <c r="C108" s="59">
        <f t="shared" si="15"/>
        <v>40261.354173106563</v>
      </c>
      <c r="D108" s="21">
        <f t="shared" si="12"/>
        <v>6846.5344128036013</v>
      </c>
      <c r="E108" s="31">
        <f t="shared" si="16"/>
        <v>33414.819760302962</v>
      </c>
      <c r="F108" s="23">
        <f t="shared" si="13"/>
        <v>40261.354173106563</v>
      </c>
      <c r="G108" s="40">
        <f t="shared" si="17"/>
        <v>4710539.7846887903</v>
      </c>
      <c r="H108" s="32">
        <f t="shared" si="18"/>
        <v>1723607.4933441188</v>
      </c>
      <c r="I108" s="32">
        <f t="shared" si="19"/>
        <v>289460.21531120926</v>
      </c>
      <c r="J108" s="64"/>
      <c r="M108" s="2">
        <v>5</v>
      </c>
    </row>
    <row r="109" spans="2:13" x14ac:dyDescent="0.2">
      <c r="B109" s="20">
        <f t="shared" si="14"/>
        <v>51</v>
      </c>
      <c r="C109" s="59">
        <f t="shared" si="15"/>
        <v>40261.354173106563</v>
      </c>
      <c r="D109" s="21">
        <f t="shared" si="12"/>
        <v>6895.0306982276306</v>
      </c>
      <c r="E109" s="31">
        <f t="shared" si="16"/>
        <v>33366.323474878933</v>
      </c>
      <c r="F109" s="23">
        <f t="shared" si="13"/>
        <v>40261.354173106563</v>
      </c>
      <c r="G109" s="40">
        <f t="shared" si="17"/>
        <v>4703644.7539905626</v>
      </c>
      <c r="H109" s="32">
        <f t="shared" si="18"/>
        <v>1756973.8168189977</v>
      </c>
      <c r="I109" s="32">
        <f t="shared" si="19"/>
        <v>296355.2460094369</v>
      </c>
      <c r="J109" s="64"/>
      <c r="M109" s="2">
        <v>5</v>
      </c>
    </row>
    <row r="110" spans="2:13" x14ac:dyDescent="0.2">
      <c r="B110" s="20">
        <f t="shared" si="14"/>
        <v>52</v>
      </c>
      <c r="C110" s="59">
        <f t="shared" si="15"/>
        <v>40261.354173106563</v>
      </c>
      <c r="D110" s="21">
        <f t="shared" si="12"/>
        <v>6943.8704990067417</v>
      </c>
      <c r="E110" s="31">
        <f t="shared" si="16"/>
        <v>33317.483674099822</v>
      </c>
      <c r="F110" s="23">
        <f t="shared" si="13"/>
        <v>40261.354173106563</v>
      </c>
      <c r="G110" s="40">
        <f t="shared" si="17"/>
        <v>4696700.8834915562</v>
      </c>
      <c r="H110" s="32">
        <f t="shared" si="18"/>
        <v>1790291.3004930976</v>
      </c>
      <c r="I110" s="32">
        <f t="shared" si="19"/>
        <v>303299.11650844367</v>
      </c>
      <c r="J110" s="64"/>
      <c r="M110" s="2">
        <v>5</v>
      </c>
    </row>
    <row r="111" spans="2:13" x14ac:dyDescent="0.2">
      <c r="B111" s="20">
        <f t="shared" si="14"/>
        <v>53</v>
      </c>
      <c r="C111" s="59">
        <f t="shared" si="15"/>
        <v>40261.354173106563</v>
      </c>
      <c r="D111" s="21">
        <f t="shared" si="12"/>
        <v>6993.0562483747053</v>
      </c>
      <c r="E111" s="31">
        <f t="shared" si="16"/>
        <v>33268.297924731858</v>
      </c>
      <c r="F111" s="23">
        <f t="shared" si="13"/>
        <v>40261.354173106563</v>
      </c>
      <c r="G111" s="40">
        <f t="shared" si="17"/>
        <v>4689707.8272431819</v>
      </c>
      <c r="H111" s="32">
        <f t="shared" si="18"/>
        <v>1823559.5984178295</v>
      </c>
      <c r="I111" s="32">
        <f t="shared" si="19"/>
        <v>310292.17275681836</v>
      </c>
      <c r="J111" s="64"/>
      <c r="M111" s="2">
        <v>5</v>
      </c>
    </row>
    <row r="112" spans="2:13" x14ac:dyDescent="0.2">
      <c r="B112" s="20">
        <f t="shared" si="14"/>
        <v>54</v>
      </c>
      <c r="C112" s="59">
        <f t="shared" si="15"/>
        <v>40261.354173106563</v>
      </c>
      <c r="D112" s="21">
        <f t="shared" si="12"/>
        <v>7042.5903968006896</v>
      </c>
      <c r="E112" s="31">
        <f t="shared" si="16"/>
        <v>33218.763776305874</v>
      </c>
      <c r="F112" s="23">
        <f t="shared" si="13"/>
        <v>40261.354173106563</v>
      </c>
      <c r="G112" s="40">
        <f t="shared" si="17"/>
        <v>4682665.2368463809</v>
      </c>
      <c r="H112" s="32">
        <f t="shared" si="18"/>
        <v>1856778.3621941353</v>
      </c>
      <c r="I112" s="32">
        <f t="shared" si="19"/>
        <v>317334.76315361902</v>
      </c>
      <c r="J112" s="64"/>
      <c r="M112" s="2">
        <v>5</v>
      </c>
    </row>
    <row r="113" spans="2:13" x14ac:dyDescent="0.2">
      <c r="B113" s="20">
        <f t="shared" si="14"/>
        <v>55</v>
      </c>
      <c r="C113" s="59">
        <f t="shared" si="15"/>
        <v>40261.354173106563</v>
      </c>
      <c r="D113" s="21">
        <f t="shared" si="12"/>
        <v>7092.4754121113656</v>
      </c>
      <c r="E113" s="31">
        <f t="shared" si="16"/>
        <v>33168.878760995198</v>
      </c>
      <c r="F113" s="23">
        <f t="shared" si="13"/>
        <v>40261.354173106563</v>
      </c>
      <c r="G113" s="40">
        <f t="shared" si="17"/>
        <v>4675572.7614342691</v>
      </c>
      <c r="H113" s="32">
        <f t="shared" si="18"/>
        <v>1889947.2409551304</v>
      </c>
      <c r="I113" s="32">
        <f t="shared" si="19"/>
        <v>324427.2385657304</v>
      </c>
      <c r="J113" s="64"/>
      <c r="M113" s="2">
        <v>5</v>
      </c>
    </row>
    <row r="114" spans="2:13" x14ac:dyDescent="0.2">
      <c r="B114" s="20">
        <f t="shared" si="14"/>
        <v>56</v>
      </c>
      <c r="C114" s="59">
        <f t="shared" si="15"/>
        <v>40261.354173106563</v>
      </c>
      <c r="D114" s="21">
        <f t="shared" si="12"/>
        <v>7142.7137796138195</v>
      </c>
      <c r="E114" s="31">
        <f t="shared" si="16"/>
        <v>33118.640393492744</v>
      </c>
      <c r="F114" s="23">
        <f t="shared" si="13"/>
        <v>40261.354173106563</v>
      </c>
      <c r="G114" s="40">
        <f t="shared" si="17"/>
        <v>4668430.0476546558</v>
      </c>
      <c r="H114" s="32">
        <f t="shared" si="18"/>
        <v>1923065.8813486232</v>
      </c>
      <c r="I114" s="32">
        <f t="shared" si="19"/>
        <v>331569.95234534424</v>
      </c>
      <c r="J114" s="64"/>
      <c r="M114" s="2">
        <v>5</v>
      </c>
    </row>
    <row r="115" spans="2:13" x14ac:dyDescent="0.2">
      <c r="B115" s="20">
        <f t="shared" si="14"/>
        <v>57</v>
      </c>
      <c r="C115" s="59">
        <f t="shared" si="15"/>
        <v>40261.354173106563</v>
      </c>
      <c r="D115" s="21">
        <f t="shared" si="12"/>
        <v>7193.3080022194117</v>
      </c>
      <c r="E115" s="31">
        <f t="shared" si="16"/>
        <v>33068.046170887152</v>
      </c>
      <c r="F115" s="23">
        <f t="shared" si="13"/>
        <v>40261.354173106563</v>
      </c>
      <c r="G115" s="40">
        <f t="shared" si="17"/>
        <v>4661236.7396524362</v>
      </c>
      <c r="H115" s="32">
        <f t="shared" si="18"/>
        <v>1956133.9275195103</v>
      </c>
      <c r="I115" s="32">
        <f t="shared" si="19"/>
        <v>338763.26034756366</v>
      </c>
      <c r="J115" s="64"/>
      <c r="M115" s="2">
        <v>5</v>
      </c>
    </row>
    <row r="116" spans="2:13" x14ac:dyDescent="0.2">
      <c r="B116" s="20">
        <f t="shared" si="14"/>
        <v>58</v>
      </c>
      <c r="C116" s="59">
        <f t="shared" si="15"/>
        <v>40261.354173106563</v>
      </c>
      <c r="D116" s="21">
        <f t="shared" si="12"/>
        <v>7244.260600568472</v>
      </c>
      <c r="E116" s="31">
        <f t="shared" si="16"/>
        <v>33017.093572538091</v>
      </c>
      <c r="F116" s="23">
        <f t="shared" si="13"/>
        <v>40261.354173106563</v>
      </c>
      <c r="G116" s="40">
        <f t="shared" si="17"/>
        <v>4653992.4790518675</v>
      </c>
      <c r="H116" s="32">
        <f t="shared" si="18"/>
        <v>1989151.0210920484</v>
      </c>
      <c r="I116" s="32">
        <f t="shared" si="19"/>
        <v>346007.52094813215</v>
      </c>
      <c r="J116" s="64"/>
      <c r="M116" s="2">
        <v>5</v>
      </c>
    </row>
    <row r="117" spans="2:13" x14ac:dyDescent="0.2">
      <c r="B117" s="20">
        <f t="shared" si="14"/>
        <v>59</v>
      </c>
      <c r="C117" s="59">
        <f t="shared" si="15"/>
        <v>40261.354173106563</v>
      </c>
      <c r="D117" s="21">
        <f t="shared" si="12"/>
        <v>7295.5741131558316</v>
      </c>
      <c r="E117" s="31">
        <f t="shared" si="16"/>
        <v>32965.780059950732</v>
      </c>
      <c r="F117" s="23">
        <f t="shared" si="13"/>
        <v>40261.354173106563</v>
      </c>
      <c r="G117" s="40">
        <f t="shared" si="17"/>
        <v>4646696.9049387118</v>
      </c>
      <c r="H117" s="32">
        <f t="shared" si="18"/>
        <v>2022116.801151999</v>
      </c>
      <c r="I117" s="32">
        <f t="shared" si="19"/>
        <v>353303.09506128798</v>
      </c>
      <c r="J117" s="64"/>
      <c r="M117" s="2">
        <v>5</v>
      </c>
    </row>
    <row r="118" spans="2:13" x14ac:dyDescent="0.2">
      <c r="B118" s="20">
        <f t="shared" si="14"/>
        <v>60</v>
      </c>
      <c r="C118" s="59">
        <f t="shared" si="15"/>
        <v>40261.354173106563</v>
      </c>
      <c r="D118" s="21">
        <f t="shared" si="12"/>
        <v>7347.2510964573521</v>
      </c>
      <c r="E118" s="31">
        <f t="shared" si="16"/>
        <v>32914.103076649211</v>
      </c>
      <c r="F118" s="23">
        <f t="shared" si="13"/>
        <v>40261.354173106563</v>
      </c>
      <c r="G118" s="40">
        <f t="shared" si="17"/>
        <v>4639349.6538422545</v>
      </c>
      <c r="H118" s="32">
        <f t="shared" si="18"/>
        <v>2055030.9042286482</v>
      </c>
      <c r="I118" s="32">
        <f t="shared" si="19"/>
        <v>360650.34615774534</v>
      </c>
      <c r="J118" s="64">
        <f>IF(E117&gt;0, J106, 0)*(1+D17)</f>
        <v>0</v>
      </c>
      <c r="M118" s="2">
        <v>5</v>
      </c>
    </row>
    <row r="119" spans="2:13" x14ac:dyDescent="0.2">
      <c r="B119" s="20">
        <f t="shared" si="14"/>
        <v>61</v>
      </c>
      <c r="C119" s="59">
        <f>IF(G118&gt;$D$10, C118, G118+E119)*(1+D18)</f>
        <v>40261.354173106563</v>
      </c>
      <c r="D119" s="21">
        <f t="shared" si="12"/>
        <v>7399.2941250572549</v>
      </c>
      <c r="E119" s="31">
        <f t="shared" si="16"/>
        <v>32862.060048049309</v>
      </c>
      <c r="F119" s="23">
        <f t="shared" si="13"/>
        <v>40261.354173106563</v>
      </c>
      <c r="G119" s="40">
        <f t="shared" si="17"/>
        <v>4631950.3597171977</v>
      </c>
      <c r="H119" s="32">
        <f t="shared" si="18"/>
        <v>2087892.9642766975</v>
      </c>
      <c r="I119" s="32">
        <f t="shared" si="19"/>
        <v>368049.64028280257</v>
      </c>
      <c r="J119" s="64"/>
      <c r="M119" s="2">
        <v>6</v>
      </c>
    </row>
    <row r="120" spans="2:13" x14ac:dyDescent="0.2">
      <c r="B120" s="20">
        <f t="shared" si="14"/>
        <v>62</v>
      </c>
      <c r="C120" s="59">
        <f t="shared" si="15"/>
        <v>40261.354173106563</v>
      </c>
      <c r="D120" s="21">
        <f t="shared" si="12"/>
        <v>7451.7057917764105</v>
      </c>
      <c r="E120" s="31">
        <f t="shared" si="16"/>
        <v>32809.648381330153</v>
      </c>
      <c r="F120" s="23">
        <f t="shared" si="13"/>
        <v>40261.354173106563</v>
      </c>
      <c r="G120" s="40">
        <f t="shared" si="17"/>
        <v>4624498.6539254216</v>
      </c>
      <c r="H120" s="32">
        <f t="shared" si="18"/>
        <v>2120702.6126580276</v>
      </c>
      <c r="I120" s="32">
        <f t="shared" si="19"/>
        <v>375501.34607457899</v>
      </c>
      <c r="J120" s="64"/>
      <c r="M120" s="2">
        <v>6</v>
      </c>
    </row>
    <row r="121" spans="2:13" x14ac:dyDescent="0.2">
      <c r="B121" s="20">
        <f t="shared" si="14"/>
        <v>63</v>
      </c>
      <c r="C121" s="59">
        <f t="shared" si="15"/>
        <v>40261.354173106563</v>
      </c>
      <c r="D121" s="21">
        <f t="shared" si="12"/>
        <v>7504.4887078014908</v>
      </c>
      <c r="E121" s="31">
        <f t="shared" si="16"/>
        <v>32756.865465305073</v>
      </c>
      <c r="F121" s="23">
        <f t="shared" si="13"/>
        <v>40261.354173106563</v>
      </c>
      <c r="G121" s="40">
        <f t="shared" si="17"/>
        <v>4616994.1652176203</v>
      </c>
      <c r="H121" s="32">
        <f t="shared" si="18"/>
        <v>2153459.4781233328</v>
      </c>
      <c r="I121" s="32">
        <f t="shared" si="19"/>
        <v>383005.83478238049</v>
      </c>
      <c r="J121" s="64"/>
      <c r="M121" s="2">
        <v>6</v>
      </c>
    </row>
    <row r="122" spans="2:13" x14ac:dyDescent="0.2">
      <c r="B122" s="20">
        <f t="shared" si="14"/>
        <v>64</v>
      </c>
      <c r="C122" s="59">
        <f t="shared" si="15"/>
        <v>40261.354173106563</v>
      </c>
      <c r="D122" s="21">
        <f t="shared" si="12"/>
        <v>7557.6455028150849</v>
      </c>
      <c r="E122" s="31">
        <f t="shared" si="16"/>
        <v>32703.708670291478</v>
      </c>
      <c r="F122" s="23">
        <f t="shared" si="13"/>
        <v>40261.354173106563</v>
      </c>
      <c r="G122" s="40">
        <f t="shared" si="17"/>
        <v>4609436.5197148053</v>
      </c>
      <c r="H122" s="32">
        <f t="shared" si="18"/>
        <v>2186163.1867936244</v>
      </c>
      <c r="I122" s="32">
        <f t="shared" si="19"/>
        <v>390563.48028519558</v>
      </c>
      <c r="J122" s="64"/>
      <c r="M122" s="2">
        <v>6</v>
      </c>
    </row>
    <row r="123" spans="2:13" x14ac:dyDescent="0.2">
      <c r="B123" s="20">
        <f t="shared" si="14"/>
        <v>65</v>
      </c>
      <c r="C123" s="59">
        <f t="shared" si="15"/>
        <v>40261.354173106563</v>
      </c>
      <c r="D123" s="21">
        <f t="shared" si="12"/>
        <v>7611.178825126688</v>
      </c>
      <c r="E123" s="31">
        <f t="shared" si="16"/>
        <v>32650.175347979875</v>
      </c>
      <c r="F123" s="23">
        <f t="shared" si="13"/>
        <v>40261.354173106563</v>
      </c>
      <c r="G123" s="40">
        <f t="shared" si="17"/>
        <v>4601825.3408896783</v>
      </c>
      <c r="H123" s="32">
        <f t="shared" si="18"/>
        <v>2218813.3621416041</v>
      </c>
      <c r="I123" s="32">
        <f t="shared" si="19"/>
        <v>398174.65911032225</v>
      </c>
      <c r="J123" s="64"/>
      <c r="M123" s="2">
        <v>6</v>
      </c>
    </row>
    <row r="124" spans="2:13" x14ac:dyDescent="0.2">
      <c r="B124" s="20">
        <f t="shared" si="14"/>
        <v>66</v>
      </c>
      <c r="C124" s="59">
        <f t="shared" si="15"/>
        <v>40261.354173106563</v>
      </c>
      <c r="D124" s="21">
        <f t="shared" ref="D124:D187" si="20">C124-E124+J124</f>
        <v>7665.091341804673</v>
      </c>
      <c r="E124" s="31">
        <f t="shared" si="16"/>
        <v>32596.26283130189</v>
      </c>
      <c r="F124" s="23">
        <f t="shared" ref="F124:F187" si="21">D124+E124</f>
        <v>40261.354173106563</v>
      </c>
      <c r="G124" s="40">
        <f t="shared" si="17"/>
        <v>4594160.2495478736</v>
      </c>
      <c r="H124" s="32">
        <f t="shared" si="18"/>
        <v>2251409.624972906</v>
      </c>
      <c r="I124" s="32">
        <f t="shared" si="19"/>
        <v>405839.7504521269</v>
      </c>
      <c r="J124" s="64"/>
      <c r="M124" s="2">
        <v>6</v>
      </c>
    </row>
    <row r="125" spans="2:13" x14ac:dyDescent="0.2">
      <c r="B125" s="20">
        <f t="shared" ref="B125:B188" si="22">B124+1</f>
        <v>67</v>
      </c>
      <c r="C125" s="59">
        <f t="shared" ref="C125:C188" si="23">IF(G124&gt;$D$10, C124, G124+E125)</f>
        <v>40261.354173106563</v>
      </c>
      <c r="D125" s="21">
        <f t="shared" si="20"/>
        <v>7719.3857388091237</v>
      </c>
      <c r="E125" s="31">
        <f t="shared" ref="E125:E188" si="24">IF(G124&gt;=0, G124*$D$5/12, 0)</f>
        <v>32541.96843429744</v>
      </c>
      <c r="F125" s="23">
        <f t="shared" si="21"/>
        <v>40261.354173106563</v>
      </c>
      <c r="G125" s="40">
        <f t="shared" ref="G125:G188" si="25">MAX(G124-D125, 0)</f>
        <v>4586440.863809065</v>
      </c>
      <c r="H125" s="32">
        <f t="shared" ref="H125:H188" si="26">IF(G124&gt;0, H124+E125, 0)</f>
        <v>2283951.5934072034</v>
      </c>
      <c r="I125" s="32">
        <f t="shared" ref="I125:I188" si="27">IF(G124&gt;0, I124+D125, 0)</f>
        <v>413559.13619093603</v>
      </c>
      <c r="J125" s="64"/>
      <c r="M125" s="2">
        <v>6</v>
      </c>
    </row>
    <row r="126" spans="2:13" x14ac:dyDescent="0.2">
      <c r="B126" s="20">
        <f t="shared" si="22"/>
        <v>68</v>
      </c>
      <c r="C126" s="59">
        <f t="shared" si="23"/>
        <v>40261.354173106563</v>
      </c>
      <c r="D126" s="21">
        <f t="shared" si="20"/>
        <v>7774.0647211256837</v>
      </c>
      <c r="E126" s="31">
        <f t="shared" si="24"/>
        <v>32487.28945198088</v>
      </c>
      <c r="F126" s="23">
        <f t="shared" si="21"/>
        <v>40261.354173106563</v>
      </c>
      <c r="G126" s="40">
        <f t="shared" si="25"/>
        <v>4578666.7990879389</v>
      </c>
      <c r="H126" s="32">
        <f t="shared" si="26"/>
        <v>2316438.8828591844</v>
      </c>
      <c r="I126" s="32">
        <f t="shared" si="27"/>
        <v>421333.20091206173</v>
      </c>
      <c r="J126" s="64"/>
      <c r="M126" s="2">
        <v>6</v>
      </c>
    </row>
    <row r="127" spans="2:13" x14ac:dyDescent="0.2">
      <c r="B127" s="20">
        <f t="shared" si="22"/>
        <v>69</v>
      </c>
      <c r="C127" s="59">
        <f t="shared" si="23"/>
        <v>40261.354173106563</v>
      </c>
      <c r="D127" s="21">
        <f t="shared" si="20"/>
        <v>7829.1310129003286</v>
      </c>
      <c r="E127" s="31">
        <f t="shared" si="24"/>
        <v>32432.223160206235</v>
      </c>
      <c r="F127" s="23">
        <f t="shared" si="21"/>
        <v>40261.354173106563</v>
      </c>
      <c r="G127" s="40">
        <f t="shared" si="25"/>
        <v>4570837.6680750381</v>
      </c>
      <c r="H127" s="32">
        <f t="shared" si="26"/>
        <v>2348871.1060193907</v>
      </c>
      <c r="I127" s="32">
        <f t="shared" si="27"/>
        <v>429162.33192496205</v>
      </c>
      <c r="J127" s="64"/>
      <c r="M127" s="2">
        <v>6</v>
      </c>
    </row>
    <row r="128" spans="2:13" x14ac:dyDescent="0.2">
      <c r="B128" s="20">
        <f t="shared" si="22"/>
        <v>70</v>
      </c>
      <c r="C128" s="59">
        <f t="shared" si="23"/>
        <v>40261.354173106563</v>
      </c>
      <c r="D128" s="21">
        <f t="shared" si="20"/>
        <v>7884.5873575750411</v>
      </c>
      <c r="E128" s="31">
        <f t="shared" si="24"/>
        <v>32376.766815531522</v>
      </c>
      <c r="F128" s="23">
        <f t="shared" si="21"/>
        <v>40261.354173106563</v>
      </c>
      <c r="G128" s="40">
        <f t="shared" si="25"/>
        <v>4562953.080717463</v>
      </c>
      <c r="H128" s="32">
        <f t="shared" si="26"/>
        <v>2381247.8728349223</v>
      </c>
      <c r="I128" s="32">
        <f t="shared" si="27"/>
        <v>437046.91928253707</v>
      </c>
      <c r="J128" s="64"/>
      <c r="M128" s="2">
        <v>6</v>
      </c>
    </row>
    <row r="129" spans="2:13" x14ac:dyDescent="0.2">
      <c r="B129" s="20">
        <f t="shared" si="22"/>
        <v>71</v>
      </c>
      <c r="C129" s="59">
        <f t="shared" si="23"/>
        <v>40261.354173106563</v>
      </c>
      <c r="D129" s="21">
        <f t="shared" si="20"/>
        <v>7940.4365180245331</v>
      </c>
      <c r="E129" s="31">
        <f t="shared" si="24"/>
        <v>32320.91765508203</v>
      </c>
      <c r="F129" s="23">
        <f t="shared" si="21"/>
        <v>40261.354173106563</v>
      </c>
      <c r="G129" s="40">
        <f t="shared" si="25"/>
        <v>4555012.6441994384</v>
      </c>
      <c r="H129" s="32">
        <f t="shared" si="26"/>
        <v>2413568.7904900042</v>
      </c>
      <c r="I129" s="32">
        <f t="shared" si="27"/>
        <v>444987.35580056161</v>
      </c>
      <c r="J129" s="64"/>
      <c r="M129" s="2">
        <v>6</v>
      </c>
    </row>
    <row r="130" spans="2:13" x14ac:dyDescent="0.2">
      <c r="B130" s="20">
        <f t="shared" si="22"/>
        <v>72</v>
      </c>
      <c r="C130" s="59">
        <f t="shared" si="23"/>
        <v>40261.354173106563</v>
      </c>
      <c r="D130" s="21">
        <f t="shared" si="20"/>
        <v>7996.681276693871</v>
      </c>
      <c r="E130" s="31">
        <f t="shared" si="24"/>
        <v>32264.672896412692</v>
      </c>
      <c r="F130" s="23">
        <f t="shared" si="21"/>
        <v>40261.354173106563</v>
      </c>
      <c r="G130" s="40">
        <f t="shared" si="25"/>
        <v>4547015.9629227445</v>
      </c>
      <c r="H130" s="32">
        <f t="shared" si="26"/>
        <v>2445833.4633864169</v>
      </c>
      <c r="I130" s="32">
        <f t="shared" si="27"/>
        <v>452984.03707725549</v>
      </c>
      <c r="J130" s="64">
        <f>IF(E129&gt;0, J118, 0)*(1+D17)</f>
        <v>0</v>
      </c>
      <c r="M130" s="2">
        <v>6</v>
      </c>
    </row>
    <row r="131" spans="2:13" x14ac:dyDescent="0.2">
      <c r="B131" s="20">
        <f t="shared" si="22"/>
        <v>73</v>
      </c>
      <c r="C131" s="59">
        <f>IF(G130&gt;$D$10, C130, G130+E131)*(1+D18)</f>
        <v>40261.354173106563</v>
      </c>
      <c r="D131" s="21">
        <f t="shared" si="20"/>
        <v>8053.3244357371186</v>
      </c>
      <c r="E131" s="31">
        <f t="shared" si="24"/>
        <v>32208.029737369445</v>
      </c>
      <c r="F131" s="23">
        <f t="shared" si="21"/>
        <v>40261.354173106563</v>
      </c>
      <c r="G131" s="40">
        <f t="shared" si="25"/>
        <v>4538962.6384870075</v>
      </c>
      <c r="H131" s="32">
        <f t="shared" si="26"/>
        <v>2478041.4931237865</v>
      </c>
      <c r="I131" s="32">
        <f t="shared" si="27"/>
        <v>461037.36151299259</v>
      </c>
      <c r="J131" s="64"/>
      <c r="M131" s="2">
        <v>7</v>
      </c>
    </row>
    <row r="132" spans="2:13" x14ac:dyDescent="0.2">
      <c r="B132" s="20">
        <f t="shared" si="22"/>
        <v>74</v>
      </c>
      <c r="C132" s="59">
        <f t="shared" si="23"/>
        <v>40261.354173106563</v>
      </c>
      <c r="D132" s="21">
        <f t="shared" si="20"/>
        <v>8110.3688171569229</v>
      </c>
      <c r="E132" s="31">
        <f t="shared" si="24"/>
        <v>32150.985355949641</v>
      </c>
      <c r="F132" s="23">
        <f t="shared" si="21"/>
        <v>40261.354173106563</v>
      </c>
      <c r="G132" s="40">
        <f t="shared" si="25"/>
        <v>4530852.2696698504</v>
      </c>
      <c r="H132" s="32">
        <f t="shared" si="26"/>
        <v>2510192.478479736</v>
      </c>
      <c r="I132" s="32">
        <f t="shared" si="27"/>
        <v>469147.73033014953</v>
      </c>
      <c r="J132" s="64"/>
      <c r="M132" s="2">
        <v>7</v>
      </c>
    </row>
    <row r="133" spans="2:13" x14ac:dyDescent="0.2">
      <c r="B133" s="20">
        <f t="shared" si="22"/>
        <v>75</v>
      </c>
      <c r="C133" s="59">
        <f t="shared" si="23"/>
        <v>40261.354173106563</v>
      </c>
      <c r="D133" s="21">
        <f t="shared" si="20"/>
        <v>8167.8172629451183</v>
      </c>
      <c r="E133" s="31">
        <f t="shared" si="24"/>
        <v>32093.536910161445</v>
      </c>
      <c r="F133" s="23">
        <f t="shared" si="21"/>
        <v>40261.354173106563</v>
      </c>
      <c r="G133" s="40">
        <f t="shared" si="25"/>
        <v>4522684.4524069056</v>
      </c>
      <c r="H133" s="32">
        <f t="shared" si="26"/>
        <v>2542286.0153898974</v>
      </c>
      <c r="I133" s="32">
        <f t="shared" si="27"/>
        <v>477315.54759309464</v>
      </c>
      <c r="J133" s="64"/>
      <c r="M133" s="2">
        <v>7</v>
      </c>
    </row>
    <row r="134" spans="2:13" x14ac:dyDescent="0.2">
      <c r="B134" s="20">
        <f t="shared" si="22"/>
        <v>76</v>
      </c>
      <c r="C134" s="59">
        <f t="shared" si="23"/>
        <v>40261.354173106563</v>
      </c>
      <c r="D134" s="21">
        <f t="shared" si="20"/>
        <v>8225.6726352243131</v>
      </c>
      <c r="E134" s="31">
        <f t="shared" si="24"/>
        <v>32035.68153788225</v>
      </c>
      <c r="F134" s="23">
        <f t="shared" si="21"/>
        <v>40261.354173106563</v>
      </c>
      <c r="G134" s="40">
        <f t="shared" si="25"/>
        <v>4514458.7797716809</v>
      </c>
      <c r="H134" s="32">
        <f t="shared" si="26"/>
        <v>2574321.6969277798</v>
      </c>
      <c r="I134" s="32">
        <f t="shared" si="27"/>
        <v>485541.22022831894</v>
      </c>
      <c r="J134" s="64"/>
      <c r="M134" s="2">
        <v>7</v>
      </c>
    </row>
    <row r="135" spans="2:13" x14ac:dyDescent="0.2">
      <c r="B135" s="20">
        <f t="shared" si="22"/>
        <v>77</v>
      </c>
      <c r="C135" s="59">
        <f t="shared" si="23"/>
        <v>40261.354173106563</v>
      </c>
      <c r="D135" s="21">
        <f t="shared" si="20"/>
        <v>8283.9378163904876</v>
      </c>
      <c r="E135" s="31">
        <f t="shared" si="24"/>
        <v>31977.416356716076</v>
      </c>
      <c r="F135" s="23">
        <f t="shared" si="21"/>
        <v>40261.354173106563</v>
      </c>
      <c r="G135" s="40">
        <f t="shared" si="25"/>
        <v>4506174.8419552902</v>
      </c>
      <c r="H135" s="32">
        <f t="shared" si="26"/>
        <v>2606299.1132844961</v>
      </c>
      <c r="I135" s="32">
        <f t="shared" si="27"/>
        <v>493825.15804470942</v>
      </c>
      <c r="J135" s="64"/>
      <c r="M135" s="2">
        <v>7</v>
      </c>
    </row>
    <row r="136" spans="2:13" x14ac:dyDescent="0.2">
      <c r="B136" s="20">
        <f t="shared" si="22"/>
        <v>78</v>
      </c>
      <c r="C136" s="59">
        <f t="shared" si="23"/>
        <v>40261.354173106563</v>
      </c>
      <c r="D136" s="21">
        <f t="shared" si="20"/>
        <v>8342.6157092565882</v>
      </c>
      <c r="E136" s="31">
        <f t="shared" si="24"/>
        <v>31918.738463849975</v>
      </c>
      <c r="F136" s="23">
        <f t="shared" si="21"/>
        <v>40261.354173106563</v>
      </c>
      <c r="G136" s="40">
        <f t="shared" si="25"/>
        <v>4497832.2262460338</v>
      </c>
      <c r="H136" s="32">
        <f t="shared" si="26"/>
        <v>2638217.8517483459</v>
      </c>
      <c r="I136" s="32">
        <f t="shared" si="27"/>
        <v>502167.77375396603</v>
      </c>
      <c r="J136" s="64"/>
      <c r="M136" s="2">
        <v>7</v>
      </c>
    </row>
    <row r="137" spans="2:13" x14ac:dyDescent="0.2">
      <c r="B137" s="20">
        <f t="shared" si="22"/>
        <v>79</v>
      </c>
      <c r="C137" s="59">
        <f t="shared" si="23"/>
        <v>40261.354173106563</v>
      </c>
      <c r="D137" s="21">
        <f t="shared" si="20"/>
        <v>8401.7092371971557</v>
      </c>
      <c r="E137" s="31">
        <f t="shared" si="24"/>
        <v>31859.644935909408</v>
      </c>
      <c r="F137" s="23">
        <f t="shared" si="21"/>
        <v>40261.354173106563</v>
      </c>
      <c r="G137" s="40">
        <f t="shared" si="25"/>
        <v>4489430.5170088364</v>
      </c>
      <c r="H137" s="32">
        <f t="shared" si="26"/>
        <v>2670077.4966842551</v>
      </c>
      <c r="I137" s="32">
        <f t="shared" si="27"/>
        <v>510569.48299116321</v>
      </c>
      <c r="J137" s="64"/>
      <c r="M137" s="2">
        <v>7</v>
      </c>
    </row>
    <row r="138" spans="2:13" x14ac:dyDescent="0.2">
      <c r="B138" s="20">
        <f t="shared" si="22"/>
        <v>80</v>
      </c>
      <c r="C138" s="59">
        <f t="shared" si="23"/>
        <v>40261.354173106563</v>
      </c>
      <c r="D138" s="21">
        <f t="shared" si="20"/>
        <v>8461.2213442939683</v>
      </c>
      <c r="E138" s="31">
        <f t="shared" si="24"/>
        <v>31800.132828812595</v>
      </c>
      <c r="F138" s="23">
        <f t="shared" si="21"/>
        <v>40261.354173106563</v>
      </c>
      <c r="G138" s="40">
        <f t="shared" si="25"/>
        <v>4480969.2956645424</v>
      </c>
      <c r="H138" s="32">
        <f t="shared" si="26"/>
        <v>2701877.6295130677</v>
      </c>
      <c r="I138" s="32">
        <f t="shared" si="27"/>
        <v>519030.70433545718</v>
      </c>
      <c r="J138" s="64"/>
      <c r="M138" s="2">
        <v>7</v>
      </c>
    </row>
    <row r="139" spans="2:13" x14ac:dyDescent="0.2">
      <c r="B139" s="20">
        <f t="shared" si="22"/>
        <v>81</v>
      </c>
      <c r="C139" s="59">
        <f t="shared" si="23"/>
        <v>40261.354173106563</v>
      </c>
      <c r="D139" s="21">
        <f t="shared" si="20"/>
        <v>8521.1549954827206</v>
      </c>
      <c r="E139" s="31">
        <f t="shared" si="24"/>
        <v>31740.199177623843</v>
      </c>
      <c r="F139" s="23">
        <f t="shared" si="21"/>
        <v>40261.354173106563</v>
      </c>
      <c r="G139" s="40">
        <f t="shared" si="25"/>
        <v>4472448.1406690599</v>
      </c>
      <c r="H139" s="32">
        <f t="shared" si="26"/>
        <v>2733617.8286906914</v>
      </c>
      <c r="I139" s="32">
        <f t="shared" si="27"/>
        <v>527551.85933093994</v>
      </c>
      <c r="J139" s="64"/>
      <c r="M139" s="2">
        <v>7</v>
      </c>
    </row>
    <row r="140" spans="2:13" x14ac:dyDescent="0.2">
      <c r="B140" s="20">
        <f t="shared" si="22"/>
        <v>82</v>
      </c>
      <c r="C140" s="59">
        <f t="shared" si="23"/>
        <v>40261.354173106563</v>
      </c>
      <c r="D140" s="21">
        <f t="shared" si="20"/>
        <v>8581.5131767007224</v>
      </c>
      <c r="E140" s="31">
        <f t="shared" si="24"/>
        <v>31679.840996405841</v>
      </c>
      <c r="F140" s="23">
        <f t="shared" si="21"/>
        <v>40261.354173106563</v>
      </c>
      <c r="G140" s="40">
        <f t="shared" si="25"/>
        <v>4463866.6274923589</v>
      </c>
      <c r="H140" s="32">
        <f t="shared" si="26"/>
        <v>2765297.6696870974</v>
      </c>
      <c r="I140" s="32">
        <f t="shared" si="27"/>
        <v>536133.37250764063</v>
      </c>
      <c r="J140" s="64"/>
      <c r="M140" s="2">
        <v>7</v>
      </c>
    </row>
    <row r="141" spans="2:13" x14ac:dyDescent="0.2">
      <c r="B141" s="20">
        <f t="shared" si="22"/>
        <v>83</v>
      </c>
      <c r="C141" s="59">
        <f t="shared" si="23"/>
        <v>40261.354173106563</v>
      </c>
      <c r="D141" s="21">
        <f t="shared" si="20"/>
        <v>8642.2988950356848</v>
      </c>
      <c r="E141" s="31">
        <f t="shared" si="24"/>
        <v>31619.055278070879</v>
      </c>
      <c r="F141" s="23">
        <f t="shared" si="21"/>
        <v>40261.354173106563</v>
      </c>
      <c r="G141" s="40">
        <f t="shared" si="25"/>
        <v>4455224.328597323</v>
      </c>
      <c r="H141" s="32">
        <f t="shared" si="26"/>
        <v>2796916.7249651682</v>
      </c>
      <c r="I141" s="32">
        <f t="shared" si="27"/>
        <v>544775.67140267626</v>
      </c>
      <c r="J141" s="64"/>
      <c r="M141" s="2">
        <v>7</v>
      </c>
    </row>
    <row r="142" spans="2:13" x14ac:dyDescent="0.2">
      <c r="B142" s="20">
        <f t="shared" si="22"/>
        <v>84</v>
      </c>
      <c r="C142" s="59">
        <f t="shared" si="23"/>
        <v>40261.354173106563</v>
      </c>
      <c r="D142" s="21">
        <f t="shared" si="20"/>
        <v>8703.5151788755211</v>
      </c>
      <c r="E142" s="31">
        <f t="shared" si="24"/>
        <v>31557.838994231042</v>
      </c>
      <c r="F142" s="23">
        <f t="shared" si="21"/>
        <v>40261.354173106563</v>
      </c>
      <c r="G142" s="40">
        <f t="shared" si="25"/>
        <v>4446520.813418448</v>
      </c>
      <c r="H142" s="32">
        <f t="shared" si="26"/>
        <v>2828474.5639593992</v>
      </c>
      <c r="I142" s="32">
        <f t="shared" si="27"/>
        <v>553479.1865815518</v>
      </c>
      <c r="J142" s="64">
        <f>IF(E141&gt;0, J130, 0)*(1+D17)</f>
        <v>0</v>
      </c>
      <c r="M142" s="2">
        <v>7</v>
      </c>
    </row>
    <row r="143" spans="2:13" x14ac:dyDescent="0.2">
      <c r="B143" s="20">
        <f t="shared" si="22"/>
        <v>85</v>
      </c>
      <c r="C143" s="59">
        <f>IF(G142&gt;$D$10, C142, G142+E143)*(1+D18)</f>
        <v>40261.354173106563</v>
      </c>
      <c r="D143" s="21">
        <f t="shared" si="20"/>
        <v>8765.1650780592208</v>
      </c>
      <c r="E143" s="31">
        <f t="shared" si="24"/>
        <v>31496.189095047343</v>
      </c>
      <c r="F143" s="23">
        <f t="shared" si="21"/>
        <v>40261.354173106563</v>
      </c>
      <c r="G143" s="40">
        <f t="shared" si="25"/>
        <v>4437755.6483403891</v>
      </c>
      <c r="H143" s="32">
        <f t="shared" si="26"/>
        <v>2859970.7530544465</v>
      </c>
      <c r="I143" s="32">
        <f t="shared" si="27"/>
        <v>562244.35165961098</v>
      </c>
      <c r="J143" s="64"/>
      <c r="M143" s="2">
        <v>8</v>
      </c>
    </row>
    <row r="144" spans="2:13" x14ac:dyDescent="0.2">
      <c r="B144" s="20">
        <f t="shared" si="22"/>
        <v>86</v>
      </c>
      <c r="C144" s="59">
        <f t="shared" si="23"/>
        <v>40261.354173106563</v>
      </c>
      <c r="D144" s="21">
        <f t="shared" si="20"/>
        <v>8827.251664028805</v>
      </c>
      <c r="E144" s="31">
        <f t="shared" si="24"/>
        <v>31434.102509077758</v>
      </c>
      <c r="F144" s="23">
        <f t="shared" si="21"/>
        <v>40261.354173106563</v>
      </c>
      <c r="G144" s="40">
        <f t="shared" si="25"/>
        <v>4428928.3966763606</v>
      </c>
      <c r="H144" s="32">
        <f t="shared" si="26"/>
        <v>2891404.8555635242</v>
      </c>
      <c r="I144" s="32">
        <f t="shared" si="27"/>
        <v>571071.60332363984</v>
      </c>
      <c r="J144" s="64"/>
      <c r="M144" s="2">
        <v>8</v>
      </c>
    </row>
    <row r="145" spans="2:13" x14ac:dyDescent="0.2">
      <c r="B145" s="20">
        <f t="shared" si="22"/>
        <v>87</v>
      </c>
      <c r="C145" s="59">
        <f t="shared" si="23"/>
        <v>40261.354173106563</v>
      </c>
      <c r="D145" s="21">
        <f t="shared" si="20"/>
        <v>8889.7780299823389</v>
      </c>
      <c r="E145" s="31">
        <f t="shared" si="24"/>
        <v>31371.576143124224</v>
      </c>
      <c r="F145" s="23">
        <f t="shared" si="21"/>
        <v>40261.354173106563</v>
      </c>
      <c r="G145" s="40">
        <f t="shared" si="25"/>
        <v>4420038.6186463786</v>
      </c>
      <c r="H145" s="32">
        <f t="shared" si="26"/>
        <v>2922776.4317066483</v>
      </c>
      <c r="I145" s="32">
        <f t="shared" si="27"/>
        <v>579961.38135362219</v>
      </c>
      <c r="J145" s="64"/>
      <c r="M145" s="2">
        <v>8</v>
      </c>
    </row>
    <row r="146" spans="2:13" x14ac:dyDescent="0.2">
      <c r="B146" s="20">
        <f t="shared" si="22"/>
        <v>88</v>
      </c>
      <c r="C146" s="59">
        <f t="shared" si="23"/>
        <v>40261.354173106563</v>
      </c>
      <c r="D146" s="21">
        <f t="shared" si="20"/>
        <v>8952.7472910280449</v>
      </c>
      <c r="E146" s="31">
        <f t="shared" si="24"/>
        <v>31308.606882078519</v>
      </c>
      <c r="F146" s="23">
        <f t="shared" si="21"/>
        <v>40261.354173106563</v>
      </c>
      <c r="G146" s="40">
        <f t="shared" si="25"/>
        <v>4411085.8713553501</v>
      </c>
      <c r="H146" s="32">
        <f t="shared" si="26"/>
        <v>2954085.0385887269</v>
      </c>
      <c r="I146" s="32">
        <f t="shared" si="27"/>
        <v>588914.12864465022</v>
      </c>
      <c r="J146" s="64"/>
      <c r="M146" s="2">
        <v>8</v>
      </c>
    </row>
    <row r="147" spans="2:13" x14ac:dyDescent="0.2">
      <c r="B147" s="20">
        <f t="shared" si="22"/>
        <v>89</v>
      </c>
      <c r="C147" s="59">
        <f t="shared" si="23"/>
        <v>40261.354173106563</v>
      </c>
      <c r="D147" s="21">
        <f t="shared" si="20"/>
        <v>9016.1625843394977</v>
      </c>
      <c r="E147" s="31">
        <f t="shared" si="24"/>
        <v>31245.191588767066</v>
      </c>
      <c r="F147" s="23">
        <f t="shared" si="21"/>
        <v>40261.354173106563</v>
      </c>
      <c r="G147" s="40">
        <f t="shared" si="25"/>
        <v>4402069.7087710109</v>
      </c>
      <c r="H147" s="32">
        <f t="shared" si="26"/>
        <v>2985330.2301774938</v>
      </c>
      <c r="I147" s="32">
        <f t="shared" si="27"/>
        <v>597930.29122898972</v>
      </c>
      <c r="J147" s="64"/>
      <c r="M147" s="2">
        <v>8</v>
      </c>
    </row>
    <row r="148" spans="2:13" x14ac:dyDescent="0.2">
      <c r="B148" s="20">
        <f t="shared" si="22"/>
        <v>90</v>
      </c>
      <c r="C148" s="59">
        <f t="shared" si="23"/>
        <v>40261.354173106563</v>
      </c>
      <c r="D148" s="21">
        <f t="shared" si="20"/>
        <v>9080.0270693118982</v>
      </c>
      <c r="E148" s="31">
        <f t="shared" si="24"/>
        <v>31181.327103794665</v>
      </c>
      <c r="F148" s="23">
        <f t="shared" si="21"/>
        <v>40261.354173106563</v>
      </c>
      <c r="G148" s="40">
        <f t="shared" si="25"/>
        <v>4392989.6817016993</v>
      </c>
      <c r="H148" s="32">
        <f t="shared" si="26"/>
        <v>3016511.5572812883</v>
      </c>
      <c r="I148" s="32">
        <f t="shared" si="27"/>
        <v>607010.31829830166</v>
      </c>
      <c r="J148" s="64"/>
      <c r="M148" s="2">
        <v>8</v>
      </c>
    </row>
    <row r="149" spans="2:13" x14ac:dyDescent="0.2">
      <c r="B149" s="20">
        <f t="shared" si="22"/>
        <v>91</v>
      </c>
      <c r="C149" s="59">
        <f t="shared" si="23"/>
        <v>40261.354173106563</v>
      </c>
      <c r="D149" s="21">
        <f t="shared" si="20"/>
        <v>9144.3439277195248</v>
      </c>
      <c r="E149" s="31">
        <f t="shared" si="24"/>
        <v>31117.010245387039</v>
      </c>
      <c r="F149" s="23">
        <f t="shared" si="21"/>
        <v>40261.354173106563</v>
      </c>
      <c r="G149" s="40">
        <f t="shared" si="25"/>
        <v>4383845.3377739796</v>
      </c>
      <c r="H149" s="32">
        <f t="shared" si="26"/>
        <v>3047628.5675266753</v>
      </c>
      <c r="I149" s="32">
        <f t="shared" si="27"/>
        <v>616154.66222602117</v>
      </c>
      <c r="J149" s="64"/>
      <c r="M149" s="2">
        <v>8</v>
      </c>
    </row>
    <row r="150" spans="2:13" x14ac:dyDescent="0.2">
      <c r="B150" s="20">
        <f t="shared" si="22"/>
        <v>92</v>
      </c>
      <c r="C150" s="59">
        <f t="shared" si="23"/>
        <v>40261.354173106563</v>
      </c>
      <c r="D150" s="21">
        <f t="shared" si="20"/>
        <v>9209.1163638742037</v>
      </c>
      <c r="E150" s="31">
        <f t="shared" si="24"/>
        <v>31052.23780923236</v>
      </c>
      <c r="F150" s="23">
        <f t="shared" si="21"/>
        <v>40261.354173106563</v>
      </c>
      <c r="G150" s="40">
        <f t="shared" si="25"/>
        <v>4374636.221410105</v>
      </c>
      <c r="H150" s="32">
        <f t="shared" si="26"/>
        <v>3078680.8053359077</v>
      </c>
      <c r="I150" s="32">
        <f t="shared" si="27"/>
        <v>625363.77858989534</v>
      </c>
      <c r="J150" s="64"/>
      <c r="M150" s="2">
        <v>8</v>
      </c>
    </row>
    <row r="151" spans="2:13" x14ac:dyDescent="0.2">
      <c r="B151" s="20">
        <f t="shared" si="22"/>
        <v>93</v>
      </c>
      <c r="C151" s="59">
        <f t="shared" si="23"/>
        <v>40261.354173106563</v>
      </c>
      <c r="D151" s="21">
        <f t="shared" si="20"/>
        <v>9274.3476047849836</v>
      </c>
      <c r="E151" s="31">
        <f t="shared" si="24"/>
        <v>30987.00656832158</v>
      </c>
      <c r="F151" s="23">
        <f t="shared" si="21"/>
        <v>40261.354173106563</v>
      </c>
      <c r="G151" s="40">
        <f t="shared" si="25"/>
        <v>4365361.8738053199</v>
      </c>
      <c r="H151" s="32">
        <f t="shared" si="26"/>
        <v>3109667.8119042292</v>
      </c>
      <c r="I151" s="32">
        <f t="shared" si="27"/>
        <v>634638.12619468034</v>
      </c>
      <c r="J151" s="64"/>
      <c r="M151" s="2">
        <v>8</v>
      </c>
    </row>
    <row r="152" spans="2:13" x14ac:dyDescent="0.2">
      <c r="B152" s="20">
        <f t="shared" si="22"/>
        <v>94</v>
      </c>
      <c r="C152" s="59">
        <f t="shared" si="23"/>
        <v>40261.354173106563</v>
      </c>
      <c r="D152" s="21">
        <f t="shared" si="20"/>
        <v>9340.0409003188797</v>
      </c>
      <c r="E152" s="31">
        <f t="shared" si="24"/>
        <v>30921.313272787684</v>
      </c>
      <c r="F152" s="23">
        <f t="shared" si="21"/>
        <v>40261.354173106563</v>
      </c>
      <c r="G152" s="40">
        <f t="shared" si="25"/>
        <v>4356021.832905001</v>
      </c>
      <c r="H152" s="32">
        <f t="shared" si="26"/>
        <v>3140589.1251770169</v>
      </c>
      <c r="I152" s="32">
        <f t="shared" si="27"/>
        <v>643978.16709499923</v>
      </c>
      <c r="J152" s="64"/>
      <c r="M152" s="2">
        <v>8</v>
      </c>
    </row>
    <row r="153" spans="2:13" x14ac:dyDescent="0.2">
      <c r="B153" s="20">
        <f t="shared" si="22"/>
        <v>95</v>
      </c>
      <c r="C153" s="59">
        <f t="shared" si="23"/>
        <v>40261.354173106563</v>
      </c>
      <c r="D153" s="21">
        <f t="shared" si="20"/>
        <v>9406.1995233628077</v>
      </c>
      <c r="E153" s="31">
        <f t="shared" si="24"/>
        <v>30855.154649743756</v>
      </c>
      <c r="F153" s="23">
        <f t="shared" si="21"/>
        <v>40261.354173106563</v>
      </c>
      <c r="G153" s="40">
        <f t="shared" si="25"/>
        <v>4346615.6333816377</v>
      </c>
      <c r="H153" s="32">
        <f t="shared" si="26"/>
        <v>3171444.2798267608</v>
      </c>
      <c r="I153" s="32">
        <f t="shared" si="27"/>
        <v>653384.36661836202</v>
      </c>
      <c r="J153" s="64"/>
      <c r="M153" s="2">
        <v>8</v>
      </c>
    </row>
    <row r="154" spans="2:13" x14ac:dyDescent="0.2">
      <c r="B154" s="20">
        <f t="shared" si="22"/>
        <v>96</v>
      </c>
      <c r="C154" s="59">
        <f t="shared" si="23"/>
        <v>40261.354173106563</v>
      </c>
      <c r="D154" s="21">
        <f t="shared" si="20"/>
        <v>9472.8267699866265</v>
      </c>
      <c r="E154" s="31">
        <f t="shared" si="24"/>
        <v>30788.527403119937</v>
      </c>
      <c r="F154" s="23">
        <f t="shared" si="21"/>
        <v>40261.354173106563</v>
      </c>
      <c r="G154" s="40">
        <f t="shared" si="25"/>
        <v>4337142.8066116516</v>
      </c>
      <c r="H154" s="32">
        <f t="shared" si="26"/>
        <v>3202232.8072298807</v>
      </c>
      <c r="I154" s="32">
        <f t="shared" si="27"/>
        <v>662857.19338834868</v>
      </c>
      <c r="J154" s="64">
        <f>IF(E153&gt;0, J142, 0)*(1+D17)</f>
        <v>0</v>
      </c>
      <c r="M154" s="2">
        <v>8</v>
      </c>
    </row>
    <row r="155" spans="2:13" x14ac:dyDescent="0.2">
      <c r="B155" s="20">
        <f t="shared" si="22"/>
        <v>97</v>
      </c>
      <c r="C155" s="59">
        <f>IF(G154&gt;$D$10, C154, G154+E155)*(1+D18)</f>
        <v>40261.354173106563</v>
      </c>
      <c r="D155" s="21">
        <f t="shared" si="20"/>
        <v>9539.9259596073643</v>
      </c>
      <c r="E155" s="31">
        <f t="shared" si="24"/>
        <v>30721.428213499199</v>
      </c>
      <c r="F155" s="23">
        <f t="shared" si="21"/>
        <v>40261.354173106563</v>
      </c>
      <c r="G155" s="40">
        <f t="shared" si="25"/>
        <v>4327602.880652044</v>
      </c>
      <c r="H155" s="32">
        <f t="shared" si="26"/>
        <v>3232954.2354433797</v>
      </c>
      <c r="I155" s="32">
        <f t="shared" si="27"/>
        <v>672397.11934795603</v>
      </c>
      <c r="J155" s="64"/>
      <c r="M155" s="2">
        <v>9</v>
      </c>
    </row>
    <row r="156" spans="2:13" x14ac:dyDescent="0.2">
      <c r="B156" s="20">
        <f t="shared" si="22"/>
        <v>98</v>
      </c>
      <c r="C156" s="59">
        <f t="shared" si="23"/>
        <v>40261.354173106563</v>
      </c>
      <c r="D156" s="21">
        <f t="shared" si="20"/>
        <v>9607.5004351545831</v>
      </c>
      <c r="E156" s="31">
        <f t="shared" si="24"/>
        <v>30653.85373795198</v>
      </c>
      <c r="F156" s="23">
        <f t="shared" si="21"/>
        <v>40261.354173106563</v>
      </c>
      <c r="G156" s="40">
        <f t="shared" si="25"/>
        <v>4317995.3802168891</v>
      </c>
      <c r="H156" s="32">
        <f t="shared" si="26"/>
        <v>3263608.0891813319</v>
      </c>
      <c r="I156" s="32">
        <f t="shared" si="27"/>
        <v>682004.61978311057</v>
      </c>
      <c r="J156" s="64"/>
      <c r="M156" s="2">
        <v>9</v>
      </c>
    </row>
    <row r="157" spans="2:13" x14ac:dyDescent="0.2">
      <c r="B157" s="20">
        <f t="shared" si="22"/>
        <v>99</v>
      </c>
      <c r="C157" s="59">
        <f t="shared" si="23"/>
        <v>40261.354173106563</v>
      </c>
      <c r="D157" s="21">
        <f t="shared" si="20"/>
        <v>9675.5535632369283</v>
      </c>
      <c r="E157" s="31">
        <f t="shared" si="24"/>
        <v>30585.800609869635</v>
      </c>
      <c r="F157" s="23">
        <f t="shared" si="21"/>
        <v>40261.354173106563</v>
      </c>
      <c r="G157" s="40">
        <f t="shared" si="25"/>
        <v>4308319.8266536519</v>
      </c>
      <c r="H157" s="32">
        <f t="shared" si="26"/>
        <v>3294193.8897912013</v>
      </c>
      <c r="I157" s="32">
        <f t="shared" si="27"/>
        <v>691680.17334634752</v>
      </c>
      <c r="J157" s="64"/>
      <c r="M157" s="2">
        <v>9</v>
      </c>
    </row>
    <row r="158" spans="2:13" x14ac:dyDescent="0.2">
      <c r="B158" s="20">
        <f t="shared" si="22"/>
        <v>100</v>
      </c>
      <c r="C158" s="59">
        <f t="shared" si="23"/>
        <v>40261.354173106563</v>
      </c>
      <c r="D158" s="21">
        <f t="shared" si="20"/>
        <v>9744.0887343098584</v>
      </c>
      <c r="E158" s="31">
        <f t="shared" si="24"/>
        <v>30517.265438796705</v>
      </c>
      <c r="F158" s="23">
        <f t="shared" si="21"/>
        <v>40261.354173106563</v>
      </c>
      <c r="G158" s="40">
        <f t="shared" si="25"/>
        <v>4298575.7379193418</v>
      </c>
      <c r="H158" s="32">
        <f t="shared" si="26"/>
        <v>3324711.1552299978</v>
      </c>
      <c r="I158" s="32">
        <f t="shared" si="27"/>
        <v>701424.26208065741</v>
      </c>
      <c r="J158" s="64"/>
      <c r="M158" s="2">
        <v>9</v>
      </c>
    </row>
    <row r="159" spans="2:13" x14ac:dyDescent="0.2">
      <c r="B159" s="20">
        <f t="shared" si="22"/>
        <v>101</v>
      </c>
      <c r="C159" s="59">
        <f t="shared" si="23"/>
        <v>40261.354173106563</v>
      </c>
      <c r="D159" s="21">
        <f t="shared" si="20"/>
        <v>9813.109362844556</v>
      </c>
      <c r="E159" s="31">
        <f t="shared" si="24"/>
        <v>30448.244810262007</v>
      </c>
      <c r="F159" s="23">
        <f t="shared" si="21"/>
        <v>40261.354173106563</v>
      </c>
      <c r="G159" s="40">
        <f t="shared" si="25"/>
        <v>4288762.6285564974</v>
      </c>
      <c r="H159" s="32">
        <f t="shared" si="26"/>
        <v>3355159.4000402601</v>
      </c>
      <c r="I159" s="32">
        <f t="shared" si="27"/>
        <v>711237.37144350202</v>
      </c>
      <c r="J159" s="64"/>
      <c r="M159" s="2">
        <v>9</v>
      </c>
    </row>
    <row r="160" spans="2:13" x14ac:dyDescent="0.2">
      <c r="B160" s="20">
        <f t="shared" si="22"/>
        <v>102</v>
      </c>
      <c r="C160" s="59">
        <f t="shared" si="23"/>
        <v>40261.354173106563</v>
      </c>
      <c r="D160" s="21">
        <f t="shared" si="20"/>
        <v>9882.6188874980398</v>
      </c>
      <c r="E160" s="31">
        <f t="shared" si="24"/>
        <v>30378.735285608524</v>
      </c>
      <c r="F160" s="23">
        <f t="shared" si="21"/>
        <v>40261.354173106563</v>
      </c>
      <c r="G160" s="40">
        <f t="shared" si="25"/>
        <v>4278880.0096689994</v>
      </c>
      <c r="H160" s="32">
        <f t="shared" si="26"/>
        <v>3385538.1353258686</v>
      </c>
      <c r="I160" s="32">
        <f t="shared" si="27"/>
        <v>721119.99033100007</v>
      </c>
      <c r="J160" s="64"/>
      <c r="M160" s="2">
        <v>9</v>
      </c>
    </row>
    <row r="161" spans="2:13" x14ac:dyDescent="0.2">
      <c r="B161" s="20">
        <f t="shared" si="22"/>
        <v>103</v>
      </c>
      <c r="C161" s="59">
        <f t="shared" si="23"/>
        <v>40261.354173106563</v>
      </c>
      <c r="D161" s="21">
        <f t="shared" si="20"/>
        <v>9952.6207712844807</v>
      </c>
      <c r="E161" s="31">
        <f t="shared" si="24"/>
        <v>30308.733401822083</v>
      </c>
      <c r="F161" s="23">
        <f t="shared" si="21"/>
        <v>40261.354173106563</v>
      </c>
      <c r="G161" s="40">
        <f t="shared" si="25"/>
        <v>4268927.3888977151</v>
      </c>
      <c r="H161" s="32">
        <f t="shared" si="26"/>
        <v>3415846.8687276905</v>
      </c>
      <c r="I161" s="32">
        <f t="shared" si="27"/>
        <v>731072.61110228451</v>
      </c>
      <c r="J161" s="64"/>
      <c r="M161" s="2">
        <v>9</v>
      </c>
    </row>
    <row r="162" spans="2:13" x14ac:dyDescent="0.2">
      <c r="B162" s="20">
        <f t="shared" si="22"/>
        <v>104</v>
      </c>
      <c r="C162" s="59">
        <f t="shared" si="23"/>
        <v>40261.354173106563</v>
      </c>
      <c r="D162" s="21">
        <f t="shared" si="20"/>
        <v>10023.118501747744</v>
      </c>
      <c r="E162" s="31">
        <f t="shared" si="24"/>
        <v>30238.23567135882</v>
      </c>
      <c r="F162" s="23">
        <f t="shared" si="21"/>
        <v>40261.354173106563</v>
      </c>
      <c r="G162" s="40">
        <f t="shared" si="25"/>
        <v>4258904.2703959672</v>
      </c>
      <c r="H162" s="32">
        <f t="shared" si="26"/>
        <v>3446085.1043990492</v>
      </c>
      <c r="I162" s="32">
        <f t="shared" si="27"/>
        <v>741095.72960403224</v>
      </c>
      <c r="J162" s="64"/>
      <c r="M162" s="2">
        <v>9</v>
      </c>
    </row>
    <row r="163" spans="2:13" x14ac:dyDescent="0.2">
      <c r="B163" s="20">
        <f t="shared" si="22"/>
        <v>105</v>
      </c>
      <c r="C163" s="59">
        <f t="shared" si="23"/>
        <v>40261.354173106563</v>
      </c>
      <c r="D163" s="21">
        <f t="shared" si="20"/>
        <v>10094.115591135127</v>
      </c>
      <c r="E163" s="31">
        <f t="shared" si="24"/>
        <v>30167.238581971436</v>
      </c>
      <c r="F163" s="23">
        <f t="shared" si="21"/>
        <v>40261.354173106563</v>
      </c>
      <c r="G163" s="40">
        <f t="shared" si="25"/>
        <v>4248810.1548048323</v>
      </c>
      <c r="H163" s="32">
        <f t="shared" si="26"/>
        <v>3476252.3429810205</v>
      </c>
      <c r="I163" s="32">
        <f t="shared" si="27"/>
        <v>751189.84519516735</v>
      </c>
      <c r="J163" s="64"/>
      <c r="M163" s="2">
        <v>9</v>
      </c>
    </row>
    <row r="164" spans="2:13" x14ac:dyDescent="0.2">
      <c r="B164" s="20">
        <f t="shared" si="22"/>
        <v>106</v>
      </c>
      <c r="C164" s="59">
        <f t="shared" si="23"/>
        <v>40261.354173106563</v>
      </c>
      <c r="D164" s="21">
        <f t="shared" si="20"/>
        <v>10165.615576572334</v>
      </c>
      <c r="E164" s="31">
        <f t="shared" si="24"/>
        <v>30095.738596534229</v>
      </c>
      <c r="F164" s="23">
        <f t="shared" si="21"/>
        <v>40261.354173106563</v>
      </c>
      <c r="G164" s="40">
        <f t="shared" si="25"/>
        <v>4238644.5392282596</v>
      </c>
      <c r="H164" s="32">
        <f t="shared" si="26"/>
        <v>3506348.0815775548</v>
      </c>
      <c r="I164" s="32">
        <f t="shared" si="27"/>
        <v>761355.46077173972</v>
      </c>
      <c r="J164" s="64"/>
      <c r="M164" s="2">
        <v>9</v>
      </c>
    </row>
    <row r="165" spans="2:13" x14ac:dyDescent="0.2">
      <c r="B165" s="20">
        <f t="shared" si="22"/>
        <v>107</v>
      </c>
      <c r="C165" s="59">
        <f t="shared" si="23"/>
        <v>40261.354173106563</v>
      </c>
      <c r="D165" s="21">
        <f t="shared" si="20"/>
        <v>10237.622020239723</v>
      </c>
      <c r="E165" s="31">
        <f t="shared" si="24"/>
        <v>30023.73215286684</v>
      </c>
      <c r="F165" s="23">
        <f t="shared" si="21"/>
        <v>40261.354173106563</v>
      </c>
      <c r="G165" s="40">
        <f t="shared" si="25"/>
        <v>4228406.9172080196</v>
      </c>
      <c r="H165" s="32">
        <f t="shared" si="26"/>
        <v>3536371.8137304215</v>
      </c>
      <c r="I165" s="32">
        <f t="shared" si="27"/>
        <v>771593.08279197942</v>
      </c>
      <c r="J165" s="64"/>
      <c r="M165" s="2">
        <v>9</v>
      </c>
    </row>
    <row r="166" spans="2:13" x14ac:dyDescent="0.2">
      <c r="B166" s="20">
        <f t="shared" si="22"/>
        <v>108</v>
      </c>
      <c r="C166" s="59">
        <f t="shared" si="23"/>
        <v>40261.354173106563</v>
      </c>
      <c r="D166" s="21">
        <f t="shared" si="20"/>
        <v>10310.138509549754</v>
      </c>
      <c r="E166" s="31">
        <f t="shared" si="24"/>
        <v>29951.21566355681</v>
      </c>
      <c r="F166" s="23">
        <f t="shared" si="21"/>
        <v>40261.354173106563</v>
      </c>
      <c r="G166" s="40">
        <f t="shared" si="25"/>
        <v>4218096.7786984695</v>
      </c>
      <c r="H166" s="32">
        <f t="shared" si="26"/>
        <v>3566323.0293939784</v>
      </c>
      <c r="I166" s="32">
        <f t="shared" si="27"/>
        <v>781903.22130152921</v>
      </c>
      <c r="J166" s="64">
        <f>IF(E165&gt;0, J154, 0)*(1+D17)</f>
        <v>0</v>
      </c>
      <c r="M166" s="2">
        <v>9</v>
      </c>
    </row>
    <row r="167" spans="2:13" x14ac:dyDescent="0.2">
      <c r="B167" s="20">
        <f t="shared" si="22"/>
        <v>109</v>
      </c>
      <c r="C167" s="59">
        <f>IF(G166&gt;$D$10, C166, G166+E167)*(1+D18)</f>
        <v>40261.354173106563</v>
      </c>
      <c r="D167" s="21">
        <f t="shared" si="20"/>
        <v>10383.168657325736</v>
      </c>
      <c r="E167" s="31">
        <f t="shared" si="24"/>
        <v>29878.185515780828</v>
      </c>
      <c r="F167" s="23">
        <f t="shared" si="21"/>
        <v>40261.354173106563</v>
      </c>
      <c r="G167" s="40">
        <f t="shared" si="25"/>
        <v>4207713.6100411434</v>
      </c>
      <c r="H167" s="32">
        <f t="shared" si="26"/>
        <v>3596201.2149097594</v>
      </c>
      <c r="I167" s="32">
        <f t="shared" si="27"/>
        <v>792286.389958855</v>
      </c>
      <c r="J167" s="64"/>
      <c r="M167" s="2">
        <v>10</v>
      </c>
    </row>
    <row r="168" spans="2:13" x14ac:dyDescent="0.2">
      <c r="B168" s="20">
        <f t="shared" si="22"/>
        <v>110</v>
      </c>
      <c r="C168" s="59">
        <f t="shared" si="23"/>
        <v>40261.354173106563</v>
      </c>
      <c r="D168" s="21">
        <f t="shared" si="20"/>
        <v>10456.716101981798</v>
      </c>
      <c r="E168" s="31">
        <f t="shared" si="24"/>
        <v>29804.638071124766</v>
      </c>
      <c r="F168" s="23">
        <f t="shared" si="21"/>
        <v>40261.354173106563</v>
      </c>
      <c r="G168" s="40">
        <f t="shared" si="25"/>
        <v>4197256.8939391617</v>
      </c>
      <c r="H168" s="32">
        <f t="shared" si="26"/>
        <v>3626005.8529808843</v>
      </c>
      <c r="I168" s="32">
        <f t="shared" si="27"/>
        <v>802743.10606083681</v>
      </c>
      <c r="J168" s="64"/>
      <c r="M168" s="2">
        <v>10</v>
      </c>
    </row>
    <row r="169" spans="2:13" x14ac:dyDescent="0.2">
      <c r="B169" s="20">
        <f t="shared" si="22"/>
        <v>111</v>
      </c>
      <c r="C169" s="59">
        <f t="shared" si="23"/>
        <v>40261.354173106563</v>
      </c>
      <c r="D169" s="21">
        <f t="shared" si="20"/>
        <v>10530.784507704167</v>
      </c>
      <c r="E169" s="31">
        <f t="shared" si="24"/>
        <v>29730.569665402396</v>
      </c>
      <c r="F169" s="23">
        <f t="shared" si="21"/>
        <v>40261.354173106563</v>
      </c>
      <c r="G169" s="40">
        <f t="shared" si="25"/>
        <v>4186726.1094314577</v>
      </c>
      <c r="H169" s="32">
        <f t="shared" si="26"/>
        <v>3655736.4226462864</v>
      </c>
      <c r="I169" s="32">
        <f t="shared" si="27"/>
        <v>813273.89056854101</v>
      </c>
      <c r="J169" s="64"/>
      <c r="M169" s="2">
        <v>10</v>
      </c>
    </row>
    <row r="170" spans="2:13" x14ac:dyDescent="0.2">
      <c r="B170" s="20">
        <f t="shared" si="22"/>
        <v>112</v>
      </c>
      <c r="C170" s="59">
        <f t="shared" si="23"/>
        <v>40261.354173106563</v>
      </c>
      <c r="D170" s="21">
        <f t="shared" si="20"/>
        <v>10605.377564633734</v>
      </c>
      <c r="E170" s="31">
        <f t="shared" si="24"/>
        <v>29655.976608472829</v>
      </c>
      <c r="F170" s="23">
        <f t="shared" si="21"/>
        <v>40261.354173106563</v>
      </c>
      <c r="G170" s="40">
        <f t="shared" si="25"/>
        <v>4176120.731866824</v>
      </c>
      <c r="H170" s="32">
        <f t="shared" si="26"/>
        <v>3685392.3992547593</v>
      </c>
      <c r="I170" s="32">
        <f t="shared" si="27"/>
        <v>823879.26813317474</v>
      </c>
      <c r="J170" s="64"/>
      <c r="M170" s="2">
        <v>10</v>
      </c>
    </row>
    <row r="171" spans="2:13" x14ac:dyDescent="0.2">
      <c r="B171" s="20">
        <f t="shared" si="22"/>
        <v>113</v>
      </c>
      <c r="C171" s="59">
        <f t="shared" si="23"/>
        <v>40261.354173106563</v>
      </c>
      <c r="D171" s="21">
        <f t="shared" si="20"/>
        <v>10680.498989049895</v>
      </c>
      <c r="E171" s="31">
        <f t="shared" si="24"/>
        <v>29580.855184056669</v>
      </c>
      <c r="F171" s="23">
        <f t="shared" si="21"/>
        <v>40261.354173106563</v>
      </c>
      <c r="G171" s="40">
        <f t="shared" si="25"/>
        <v>4165440.2328777742</v>
      </c>
      <c r="H171" s="32">
        <f t="shared" si="26"/>
        <v>3714973.2544388161</v>
      </c>
      <c r="I171" s="32">
        <f t="shared" si="27"/>
        <v>834559.76712222467</v>
      </c>
      <c r="J171" s="64"/>
      <c r="M171" s="2">
        <v>10</v>
      </c>
    </row>
    <row r="172" spans="2:13" x14ac:dyDescent="0.2">
      <c r="B172" s="20">
        <f t="shared" si="22"/>
        <v>114</v>
      </c>
      <c r="C172" s="59">
        <f t="shared" si="23"/>
        <v>40261.354173106563</v>
      </c>
      <c r="D172" s="21">
        <f t="shared" si="20"/>
        <v>10756.152523555662</v>
      </c>
      <c r="E172" s="31">
        <f t="shared" si="24"/>
        <v>29505.201649550901</v>
      </c>
      <c r="F172" s="23">
        <f t="shared" si="21"/>
        <v>40261.354173106563</v>
      </c>
      <c r="G172" s="40">
        <f t="shared" si="25"/>
        <v>4154684.0803542184</v>
      </c>
      <c r="H172" s="32">
        <f t="shared" si="26"/>
        <v>3744478.4560883669</v>
      </c>
      <c r="I172" s="32">
        <f t="shared" si="27"/>
        <v>845315.91964578035</v>
      </c>
      <c r="J172" s="64"/>
      <c r="M172" s="2">
        <v>10</v>
      </c>
    </row>
    <row r="173" spans="2:13" x14ac:dyDescent="0.2">
      <c r="B173" s="20">
        <f t="shared" si="22"/>
        <v>115</v>
      </c>
      <c r="C173" s="59">
        <f t="shared" si="23"/>
        <v>40261.354173106563</v>
      </c>
      <c r="D173" s="21">
        <f t="shared" si="20"/>
        <v>10832.34193726418</v>
      </c>
      <c r="E173" s="31">
        <f t="shared" si="24"/>
        <v>29429.012235842383</v>
      </c>
      <c r="F173" s="23">
        <f t="shared" si="21"/>
        <v>40261.354173106563</v>
      </c>
      <c r="G173" s="40">
        <f t="shared" si="25"/>
        <v>4143851.7384169544</v>
      </c>
      <c r="H173" s="32">
        <f t="shared" si="26"/>
        <v>3773907.4683242091</v>
      </c>
      <c r="I173" s="32">
        <f t="shared" si="27"/>
        <v>856148.26158304454</v>
      </c>
      <c r="J173" s="64"/>
      <c r="M173" s="2">
        <v>10</v>
      </c>
    </row>
    <row r="174" spans="2:13" x14ac:dyDescent="0.2">
      <c r="B174" s="20">
        <f t="shared" si="22"/>
        <v>116</v>
      </c>
      <c r="C174" s="59">
        <f t="shared" si="23"/>
        <v>40261.354173106563</v>
      </c>
      <c r="D174" s="21">
        <f t="shared" si="20"/>
        <v>10909.071025986468</v>
      </c>
      <c r="E174" s="31">
        <f t="shared" si="24"/>
        <v>29352.283147120095</v>
      </c>
      <c r="F174" s="23">
        <f t="shared" si="21"/>
        <v>40261.354173106563</v>
      </c>
      <c r="G174" s="40">
        <f t="shared" si="25"/>
        <v>4132942.6673909677</v>
      </c>
      <c r="H174" s="32">
        <f t="shared" si="26"/>
        <v>3803259.751471329</v>
      </c>
      <c r="I174" s="32">
        <f t="shared" si="27"/>
        <v>867057.332609031</v>
      </c>
      <c r="J174" s="64"/>
      <c r="M174" s="2">
        <v>10</v>
      </c>
    </row>
    <row r="175" spans="2:13" x14ac:dyDescent="0.2">
      <c r="B175" s="20">
        <f t="shared" si="22"/>
        <v>117</v>
      </c>
      <c r="C175" s="59">
        <f t="shared" si="23"/>
        <v>40261.354173106563</v>
      </c>
      <c r="D175" s="21">
        <f t="shared" si="20"/>
        <v>10986.343612420536</v>
      </c>
      <c r="E175" s="31">
        <f t="shared" si="24"/>
        <v>29275.010560686027</v>
      </c>
      <c r="F175" s="23">
        <f t="shared" si="21"/>
        <v>40261.354173106563</v>
      </c>
      <c r="G175" s="40">
        <f t="shared" si="25"/>
        <v>4121956.3237785473</v>
      </c>
      <c r="H175" s="32">
        <f t="shared" si="26"/>
        <v>3832534.7620320152</v>
      </c>
      <c r="I175" s="32">
        <f t="shared" si="27"/>
        <v>878043.67622145149</v>
      </c>
      <c r="J175" s="64"/>
      <c r="M175" s="2">
        <v>10</v>
      </c>
    </row>
    <row r="176" spans="2:13" x14ac:dyDescent="0.2">
      <c r="B176" s="20">
        <f t="shared" si="22"/>
        <v>118</v>
      </c>
      <c r="C176" s="59">
        <f t="shared" si="23"/>
        <v>40261.354173106563</v>
      </c>
      <c r="D176" s="21">
        <f t="shared" si="20"/>
        <v>11064.16354634185</v>
      </c>
      <c r="E176" s="31">
        <f t="shared" si="24"/>
        <v>29197.190626764714</v>
      </c>
      <c r="F176" s="23">
        <f t="shared" si="21"/>
        <v>40261.354173106563</v>
      </c>
      <c r="G176" s="40">
        <f t="shared" si="25"/>
        <v>4110892.1602322054</v>
      </c>
      <c r="H176" s="32">
        <f t="shared" si="26"/>
        <v>3861731.9526587799</v>
      </c>
      <c r="I176" s="32">
        <f t="shared" si="27"/>
        <v>889107.83976779331</v>
      </c>
      <c r="J176" s="64"/>
      <c r="M176" s="2">
        <v>10</v>
      </c>
    </row>
    <row r="177" spans="2:13" x14ac:dyDescent="0.2">
      <c r="B177" s="20">
        <f t="shared" si="22"/>
        <v>119</v>
      </c>
      <c r="C177" s="59">
        <f t="shared" si="23"/>
        <v>40261.354173106563</v>
      </c>
      <c r="D177" s="21">
        <f t="shared" si="20"/>
        <v>11142.534704795107</v>
      </c>
      <c r="E177" s="31">
        <f t="shared" si="24"/>
        <v>29118.819468311456</v>
      </c>
      <c r="F177" s="23">
        <f t="shared" si="21"/>
        <v>40261.354173106563</v>
      </c>
      <c r="G177" s="40">
        <f t="shared" si="25"/>
        <v>4099749.6255274103</v>
      </c>
      <c r="H177" s="32">
        <f t="shared" si="26"/>
        <v>3890850.7721270914</v>
      </c>
      <c r="I177" s="32">
        <f t="shared" si="27"/>
        <v>900250.37447258842</v>
      </c>
      <c r="J177" s="64"/>
      <c r="M177" s="2">
        <v>10</v>
      </c>
    </row>
    <row r="178" spans="2:13" x14ac:dyDescent="0.2">
      <c r="B178" s="20">
        <f t="shared" si="22"/>
        <v>120</v>
      </c>
      <c r="C178" s="59">
        <f t="shared" si="23"/>
        <v>40261.354173106563</v>
      </c>
      <c r="D178" s="21">
        <f t="shared" si="20"/>
        <v>11221.460992287404</v>
      </c>
      <c r="E178" s="31">
        <f t="shared" si="24"/>
        <v>29039.893180819159</v>
      </c>
      <c r="F178" s="23">
        <f t="shared" si="21"/>
        <v>40261.354173106563</v>
      </c>
      <c r="G178" s="40">
        <f t="shared" si="25"/>
        <v>4088528.1645351229</v>
      </c>
      <c r="H178" s="32">
        <f t="shared" si="26"/>
        <v>3919890.6653079106</v>
      </c>
      <c r="I178" s="32">
        <f t="shared" si="27"/>
        <v>911471.8354648758</v>
      </c>
      <c r="J178" s="64">
        <f>IF(E177&gt;0, J166, 0)*(1+D17)</f>
        <v>0</v>
      </c>
      <c r="M178" s="2">
        <v>10</v>
      </c>
    </row>
    <row r="179" spans="2:13" x14ac:dyDescent="0.2">
      <c r="B179" s="20">
        <f t="shared" si="22"/>
        <v>121</v>
      </c>
      <c r="C179" s="59">
        <f>IF(G178&gt;$D$10, C178, G178+E179)*(1+D18)</f>
        <v>40261.354173106563</v>
      </c>
      <c r="D179" s="21">
        <f t="shared" si="20"/>
        <v>11300.946340982773</v>
      </c>
      <c r="E179" s="31">
        <f t="shared" si="24"/>
        <v>28960.40783212379</v>
      </c>
      <c r="F179" s="23">
        <f t="shared" si="21"/>
        <v>40261.354173106563</v>
      </c>
      <c r="G179" s="40">
        <f t="shared" si="25"/>
        <v>4077227.2181941401</v>
      </c>
      <c r="H179" s="32">
        <f t="shared" si="26"/>
        <v>3948851.0731400345</v>
      </c>
      <c r="I179" s="32">
        <f t="shared" si="27"/>
        <v>922772.7818058586</v>
      </c>
      <c r="J179" s="64"/>
      <c r="M179" s="2">
        <v>11</v>
      </c>
    </row>
    <row r="180" spans="2:13" x14ac:dyDescent="0.2">
      <c r="B180" s="20">
        <f t="shared" si="22"/>
        <v>122</v>
      </c>
      <c r="C180" s="59">
        <f t="shared" si="23"/>
        <v>40261.354173106563</v>
      </c>
      <c r="D180" s="21">
        <f t="shared" si="20"/>
        <v>11380.99471089807</v>
      </c>
      <c r="E180" s="31">
        <f t="shared" si="24"/>
        <v>28880.359462208493</v>
      </c>
      <c r="F180" s="23">
        <f t="shared" si="21"/>
        <v>40261.354173106563</v>
      </c>
      <c r="G180" s="40">
        <f t="shared" si="25"/>
        <v>4065846.2234832421</v>
      </c>
      <c r="H180" s="32">
        <f t="shared" si="26"/>
        <v>3977731.432602243</v>
      </c>
      <c r="I180" s="32">
        <f t="shared" si="27"/>
        <v>934153.77651675662</v>
      </c>
      <c r="J180" s="64"/>
      <c r="M180" s="2">
        <v>11</v>
      </c>
    </row>
    <row r="181" spans="2:13" x14ac:dyDescent="0.2">
      <c r="B181" s="20">
        <f t="shared" si="22"/>
        <v>123</v>
      </c>
      <c r="C181" s="59">
        <f t="shared" si="23"/>
        <v>40261.354173106563</v>
      </c>
      <c r="D181" s="21">
        <f t="shared" si="20"/>
        <v>11461.610090100265</v>
      </c>
      <c r="E181" s="31">
        <f t="shared" si="24"/>
        <v>28799.744083006299</v>
      </c>
      <c r="F181" s="23">
        <f t="shared" si="21"/>
        <v>40261.354173106563</v>
      </c>
      <c r="G181" s="40">
        <f t="shared" si="25"/>
        <v>4054384.6133931419</v>
      </c>
      <c r="H181" s="32">
        <f t="shared" si="26"/>
        <v>4006531.1766852494</v>
      </c>
      <c r="I181" s="32">
        <f t="shared" si="27"/>
        <v>945615.38660685695</v>
      </c>
      <c r="J181" s="64"/>
      <c r="M181" s="2">
        <v>11</v>
      </c>
    </row>
    <row r="182" spans="2:13" x14ac:dyDescent="0.2">
      <c r="B182" s="20">
        <f t="shared" si="22"/>
        <v>124</v>
      </c>
      <c r="C182" s="59">
        <f t="shared" si="23"/>
        <v>40261.354173106563</v>
      </c>
      <c r="D182" s="21">
        <f t="shared" si="20"/>
        <v>11542.796494905138</v>
      </c>
      <c r="E182" s="31">
        <f t="shared" si="24"/>
        <v>28718.557678201425</v>
      </c>
      <c r="F182" s="23">
        <f t="shared" si="21"/>
        <v>40261.354173106563</v>
      </c>
      <c r="G182" s="40">
        <f t="shared" si="25"/>
        <v>4042841.816898237</v>
      </c>
      <c r="H182" s="32">
        <f t="shared" si="26"/>
        <v>4035249.7343634507</v>
      </c>
      <c r="I182" s="32">
        <f t="shared" si="27"/>
        <v>957158.18310176209</v>
      </c>
      <c r="J182" s="64"/>
      <c r="M182" s="2">
        <v>11</v>
      </c>
    </row>
    <row r="183" spans="2:13" x14ac:dyDescent="0.2">
      <c r="B183" s="20">
        <f t="shared" si="22"/>
        <v>125</v>
      </c>
      <c r="C183" s="59">
        <f t="shared" si="23"/>
        <v>40261.354173106563</v>
      </c>
      <c r="D183" s="21">
        <f t="shared" si="20"/>
        <v>11624.557970077381</v>
      </c>
      <c r="E183" s="31">
        <f t="shared" si="24"/>
        <v>28636.796203029182</v>
      </c>
      <c r="F183" s="23">
        <f t="shared" si="21"/>
        <v>40261.354173106563</v>
      </c>
      <c r="G183" s="40">
        <f t="shared" si="25"/>
        <v>4031217.2589281597</v>
      </c>
      <c r="H183" s="32">
        <f t="shared" si="26"/>
        <v>4063886.53056648</v>
      </c>
      <c r="I183" s="32">
        <f t="shared" si="27"/>
        <v>968782.74107183947</v>
      </c>
      <c r="J183" s="64"/>
      <c r="M183" s="2">
        <v>11</v>
      </c>
    </row>
    <row r="184" spans="2:13" x14ac:dyDescent="0.2">
      <c r="B184" s="20">
        <f t="shared" si="22"/>
        <v>126</v>
      </c>
      <c r="C184" s="59">
        <f t="shared" si="23"/>
        <v>40261.354173106563</v>
      </c>
      <c r="D184" s="21">
        <f t="shared" si="20"/>
        <v>11706.898589032095</v>
      </c>
      <c r="E184" s="31">
        <f t="shared" si="24"/>
        <v>28554.455584074469</v>
      </c>
      <c r="F184" s="23">
        <f t="shared" si="21"/>
        <v>40261.354173106563</v>
      </c>
      <c r="G184" s="40">
        <f t="shared" si="25"/>
        <v>4019510.3603391275</v>
      </c>
      <c r="H184" s="32">
        <f t="shared" si="26"/>
        <v>4092440.9861505544</v>
      </c>
      <c r="I184" s="32">
        <f t="shared" si="27"/>
        <v>980489.63966087159</v>
      </c>
      <c r="J184" s="64"/>
      <c r="M184" s="2">
        <v>11</v>
      </c>
    </row>
    <row r="185" spans="2:13" x14ac:dyDescent="0.2">
      <c r="B185" s="20">
        <f t="shared" si="22"/>
        <v>127</v>
      </c>
      <c r="C185" s="59">
        <f t="shared" si="23"/>
        <v>40261.354173106563</v>
      </c>
      <c r="D185" s="21">
        <f t="shared" si="20"/>
        <v>11789.822454037741</v>
      </c>
      <c r="E185" s="31">
        <f t="shared" si="24"/>
        <v>28471.531719068822</v>
      </c>
      <c r="F185" s="23">
        <f t="shared" si="21"/>
        <v>40261.354173106563</v>
      </c>
      <c r="G185" s="40">
        <f t="shared" si="25"/>
        <v>4007720.5378850899</v>
      </c>
      <c r="H185" s="32">
        <f t="shared" si="26"/>
        <v>4120912.5178696234</v>
      </c>
      <c r="I185" s="32">
        <f t="shared" si="27"/>
        <v>992279.46211490931</v>
      </c>
      <c r="J185" s="64"/>
      <c r="M185" s="2">
        <v>11</v>
      </c>
    </row>
    <row r="186" spans="2:13" x14ac:dyDescent="0.2">
      <c r="B186" s="20">
        <f t="shared" si="22"/>
        <v>128</v>
      </c>
      <c r="C186" s="59">
        <f t="shared" si="23"/>
        <v>40261.354173106563</v>
      </c>
      <c r="D186" s="21">
        <f t="shared" si="20"/>
        <v>11873.333696420508</v>
      </c>
      <c r="E186" s="31">
        <f t="shared" si="24"/>
        <v>28388.020476686055</v>
      </c>
      <c r="F186" s="23">
        <f t="shared" si="21"/>
        <v>40261.354173106563</v>
      </c>
      <c r="G186" s="40">
        <f t="shared" si="25"/>
        <v>3995847.2041886696</v>
      </c>
      <c r="H186" s="32">
        <f t="shared" si="26"/>
        <v>4149300.5383463092</v>
      </c>
      <c r="I186" s="32">
        <f t="shared" si="27"/>
        <v>1004152.7958113299</v>
      </c>
      <c r="J186" s="64"/>
      <c r="M186" s="2">
        <v>11</v>
      </c>
    </row>
    <row r="187" spans="2:13" x14ac:dyDescent="0.2">
      <c r="B187" s="20">
        <f t="shared" si="22"/>
        <v>129</v>
      </c>
      <c r="C187" s="59">
        <f t="shared" si="23"/>
        <v>40261.354173106563</v>
      </c>
      <c r="D187" s="21">
        <f t="shared" si="20"/>
        <v>11957.436476770152</v>
      </c>
      <c r="E187" s="31">
        <f t="shared" si="24"/>
        <v>28303.917696336412</v>
      </c>
      <c r="F187" s="23">
        <f t="shared" si="21"/>
        <v>40261.354173106563</v>
      </c>
      <c r="G187" s="40">
        <f t="shared" si="25"/>
        <v>3983889.7677118992</v>
      </c>
      <c r="H187" s="32">
        <f t="shared" si="26"/>
        <v>4177604.4560426455</v>
      </c>
      <c r="I187" s="32">
        <f t="shared" si="27"/>
        <v>1016110.2322881001</v>
      </c>
      <c r="J187" s="64"/>
      <c r="M187" s="2">
        <v>11</v>
      </c>
    </row>
    <row r="188" spans="2:13" x14ac:dyDescent="0.2">
      <c r="B188" s="20">
        <f t="shared" si="22"/>
        <v>130</v>
      </c>
      <c r="C188" s="59">
        <f t="shared" si="23"/>
        <v>40261.354173106563</v>
      </c>
      <c r="D188" s="21">
        <f t="shared" ref="D188:D251" si="28">C188-E188+J188</f>
        <v>12042.134985147277</v>
      </c>
      <c r="E188" s="31">
        <f t="shared" si="24"/>
        <v>28219.219187959287</v>
      </c>
      <c r="F188" s="23">
        <f t="shared" ref="F188:F251" si="29">D188+E188</f>
        <v>40261.354173106563</v>
      </c>
      <c r="G188" s="40">
        <f t="shared" si="25"/>
        <v>3971847.6327267522</v>
      </c>
      <c r="H188" s="32">
        <f t="shared" si="26"/>
        <v>4205823.6752306046</v>
      </c>
      <c r="I188" s="32">
        <f t="shared" si="27"/>
        <v>1028152.3672732473</v>
      </c>
      <c r="J188" s="64"/>
      <c r="M188" s="2">
        <v>11</v>
      </c>
    </row>
    <row r="189" spans="2:13" x14ac:dyDescent="0.2">
      <c r="B189" s="20">
        <f t="shared" ref="B189:B252" si="30">B188+1</f>
        <v>131</v>
      </c>
      <c r="C189" s="59">
        <f t="shared" ref="C189:C252" si="31">IF(G188&gt;$D$10, C188, G188+E189)</f>
        <v>40261.354173106563</v>
      </c>
      <c r="D189" s="21">
        <f t="shared" si="28"/>
        <v>12127.433441292069</v>
      </c>
      <c r="E189" s="31">
        <f t="shared" ref="E189:E252" si="32">IF(G188&gt;=0, G188*$D$5/12, 0)</f>
        <v>28133.920731814495</v>
      </c>
      <c r="F189" s="23">
        <f t="shared" si="29"/>
        <v>40261.354173106563</v>
      </c>
      <c r="G189" s="40">
        <f t="shared" ref="G189:G252" si="33">MAX(G188-D189, 0)</f>
        <v>3959720.1992854602</v>
      </c>
      <c r="H189" s="32">
        <f t="shared" ref="H189:H252" si="34">IF(G188&gt;0, H188+E189, 0)</f>
        <v>4233957.5959624192</v>
      </c>
      <c r="I189" s="32">
        <f t="shared" ref="I189:I252" si="35">IF(G188&gt;0, I188+D189, 0)</f>
        <v>1040279.8007145394</v>
      </c>
      <c r="J189" s="64"/>
      <c r="M189" s="2">
        <v>11</v>
      </c>
    </row>
    <row r="190" spans="2:13" x14ac:dyDescent="0.2">
      <c r="B190" s="20">
        <f t="shared" si="30"/>
        <v>132</v>
      </c>
      <c r="C190" s="59">
        <f t="shared" si="31"/>
        <v>40261.354173106563</v>
      </c>
      <c r="D190" s="21">
        <f t="shared" si="28"/>
        <v>12213.336094834551</v>
      </c>
      <c r="E190" s="31">
        <f t="shared" si="32"/>
        <v>28048.018078272013</v>
      </c>
      <c r="F190" s="23">
        <f t="shared" si="29"/>
        <v>40261.354173106563</v>
      </c>
      <c r="G190" s="40">
        <f t="shared" si="33"/>
        <v>3947506.8631906258</v>
      </c>
      <c r="H190" s="32">
        <f t="shared" si="34"/>
        <v>4262005.6140406914</v>
      </c>
      <c r="I190" s="32">
        <f t="shared" si="35"/>
        <v>1052493.136809374</v>
      </c>
      <c r="J190" s="64">
        <f>IF(E189&gt;0, J178, 0)*(1+D17)</f>
        <v>0</v>
      </c>
      <c r="M190" s="2">
        <v>11</v>
      </c>
    </row>
    <row r="191" spans="2:13" x14ac:dyDescent="0.2">
      <c r="B191" s="20">
        <f t="shared" si="30"/>
        <v>133</v>
      </c>
      <c r="C191" s="59">
        <f>IF(G190&gt;$D$10, C190, G190+E191)*(1+D18)</f>
        <v>40261.354173106563</v>
      </c>
      <c r="D191" s="21">
        <f t="shared" si="28"/>
        <v>12299.847225506295</v>
      </c>
      <c r="E191" s="31">
        <f t="shared" si="32"/>
        <v>27961.506947600268</v>
      </c>
      <c r="F191" s="23">
        <f t="shared" si="29"/>
        <v>40261.354173106563</v>
      </c>
      <c r="G191" s="40">
        <f t="shared" si="33"/>
        <v>3935207.0159651195</v>
      </c>
      <c r="H191" s="32">
        <f t="shared" si="34"/>
        <v>4289967.1209882917</v>
      </c>
      <c r="I191" s="32">
        <f t="shared" si="35"/>
        <v>1064792.9840348803</v>
      </c>
      <c r="J191" s="64"/>
      <c r="M191" s="2">
        <v>12</v>
      </c>
    </row>
    <row r="192" spans="2:13" x14ac:dyDescent="0.2">
      <c r="B192" s="20">
        <f t="shared" si="30"/>
        <v>134</v>
      </c>
      <c r="C192" s="59">
        <f t="shared" si="31"/>
        <v>40261.354173106563</v>
      </c>
      <c r="D192" s="21">
        <f t="shared" si="28"/>
        <v>12386.971143353632</v>
      </c>
      <c r="E192" s="31">
        <f t="shared" si="32"/>
        <v>27874.383029752931</v>
      </c>
      <c r="F192" s="23">
        <f t="shared" si="29"/>
        <v>40261.354173106563</v>
      </c>
      <c r="G192" s="40">
        <f t="shared" si="33"/>
        <v>3922820.0448217657</v>
      </c>
      <c r="H192" s="32">
        <f t="shared" si="34"/>
        <v>4317841.504018045</v>
      </c>
      <c r="I192" s="32">
        <f t="shared" si="35"/>
        <v>1077179.955178234</v>
      </c>
      <c r="J192" s="64"/>
      <c r="M192" s="2">
        <v>12</v>
      </c>
    </row>
    <row r="193" spans="2:13" x14ac:dyDescent="0.2">
      <c r="B193" s="20">
        <f t="shared" si="30"/>
        <v>135</v>
      </c>
      <c r="C193" s="59">
        <f t="shared" si="31"/>
        <v>40261.354173106563</v>
      </c>
      <c r="D193" s="21">
        <f t="shared" si="28"/>
        <v>12474.712188952388</v>
      </c>
      <c r="E193" s="31">
        <f t="shared" si="32"/>
        <v>27786.641984154176</v>
      </c>
      <c r="F193" s="23">
        <f t="shared" si="29"/>
        <v>40261.354173106563</v>
      </c>
      <c r="G193" s="40">
        <f t="shared" si="33"/>
        <v>3910345.3326328131</v>
      </c>
      <c r="H193" s="32">
        <f t="shared" si="34"/>
        <v>4345628.1460021995</v>
      </c>
      <c r="I193" s="32">
        <f t="shared" si="35"/>
        <v>1089654.6673671864</v>
      </c>
      <c r="J193" s="64"/>
      <c r="M193" s="2">
        <v>12</v>
      </c>
    </row>
    <row r="194" spans="2:13" x14ac:dyDescent="0.2">
      <c r="B194" s="20">
        <f t="shared" si="30"/>
        <v>136</v>
      </c>
      <c r="C194" s="59">
        <f t="shared" si="31"/>
        <v>40261.354173106563</v>
      </c>
      <c r="D194" s="21">
        <f t="shared" si="28"/>
        <v>12563.074733624133</v>
      </c>
      <c r="E194" s="31">
        <f t="shared" si="32"/>
        <v>27698.27943948243</v>
      </c>
      <c r="F194" s="23">
        <f t="shared" si="29"/>
        <v>40261.354173106563</v>
      </c>
      <c r="G194" s="40">
        <f t="shared" si="33"/>
        <v>3897782.2578991889</v>
      </c>
      <c r="H194" s="32">
        <f t="shared" si="34"/>
        <v>4373326.4254416823</v>
      </c>
      <c r="I194" s="32">
        <f t="shared" si="35"/>
        <v>1102217.7421008106</v>
      </c>
      <c r="J194" s="64"/>
      <c r="M194" s="2">
        <v>12</v>
      </c>
    </row>
    <row r="195" spans="2:13" x14ac:dyDescent="0.2">
      <c r="B195" s="20">
        <f t="shared" si="30"/>
        <v>137</v>
      </c>
      <c r="C195" s="59">
        <f t="shared" si="31"/>
        <v>40261.354173106563</v>
      </c>
      <c r="D195" s="21">
        <f t="shared" si="28"/>
        <v>12652.063179653971</v>
      </c>
      <c r="E195" s="31">
        <f t="shared" si="32"/>
        <v>27609.290993452592</v>
      </c>
      <c r="F195" s="23">
        <f t="shared" si="29"/>
        <v>40261.354173106563</v>
      </c>
      <c r="G195" s="40">
        <f t="shared" si="33"/>
        <v>3885130.1947195348</v>
      </c>
      <c r="H195" s="32">
        <f t="shared" si="34"/>
        <v>4400935.7164351353</v>
      </c>
      <c r="I195" s="32">
        <f t="shared" si="35"/>
        <v>1114869.8052804647</v>
      </c>
      <c r="J195" s="64"/>
      <c r="M195" s="2">
        <v>12</v>
      </c>
    </row>
    <row r="196" spans="2:13" x14ac:dyDescent="0.2">
      <c r="B196" s="20">
        <f t="shared" si="30"/>
        <v>138</v>
      </c>
      <c r="C196" s="59">
        <f t="shared" si="31"/>
        <v>40261.354173106563</v>
      </c>
      <c r="D196" s="21">
        <f t="shared" si="28"/>
        <v>12741.681960509857</v>
      </c>
      <c r="E196" s="31">
        <f t="shared" si="32"/>
        <v>27519.672212596706</v>
      </c>
      <c r="F196" s="23">
        <f t="shared" si="29"/>
        <v>40261.354173106563</v>
      </c>
      <c r="G196" s="40">
        <f t="shared" si="33"/>
        <v>3872388.5127590252</v>
      </c>
      <c r="H196" s="32">
        <f t="shared" si="34"/>
        <v>4428455.3886477323</v>
      </c>
      <c r="I196" s="32">
        <f t="shared" si="35"/>
        <v>1127611.4872409746</v>
      </c>
      <c r="J196" s="64"/>
      <c r="M196" s="2">
        <v>12</v>
      </c>
    </row>
    <row r="197" spans="2:13" x14ac:dyDescent="0.2">
      <c r="B197" s="20">
        <f t="shared" si="30"/>
        <v>139</v>
      </c>
      <c r="C197" s="59">
        <f t="shared" si="31"/>
        <v>40261.354173106563</v>
      </c>
      <c r="D197" s="21">
        <f t="shared" si="28"/>
        <v>12831.935541063463</v>
      </c>
      <c r="E197" s="31">
        <f t="shared" si="32"/>
        <v>27429.4186320431</v>
      </c>
      <c r="F197" s="23">
        <f t="shared" si="29"/>
        <v>40261.354173106563</v>
      </c>
      <c r="G197" s="40">
        <f t="shared" si="33"/>
        <v>3859556.5772179617</v>
      </c>
      <c r="H197" s="32">
        <f t="shared" si="34"/>
        <v>4455884.8072797759</v>
      </c>
      <c r="I197" s="32">
        <f t="shared" si="35"/>
        <v>1140443.4227820381</v>
      </c>
      <c r="J197" s="64"/>
      <c r="M197" s="2">
        <v>12</v>
      </c>
    </row>
    <row r="198" spans="2:13" x14ac:dyDescent="0.2">
      <c r="B198" s="20">
        <f t="shared" si="30"/>
        <v>140</v>
      </c>
      <c r="C198" s="59">
        <f t="shared" si="31"/>
        <v>40261.354173106563</v>
      </c>
      <c r="D198" s="21">
        <f t="shared" si="28"/>
        <v>12922.828417812667</v>
      </c>
      <c r="E198" s="31">
        <f t="shared" si="32"/>
        <v>27338.525755293897</v>
      </c>
      <c r="F198" s="23">
        <f t="shared" si="29"/>
        <v>40261.354173106563</v>
      </c>
      <c r="G198" s="40">
        <f t="shared" si="33"/>
        <v>3846633.7488001492</v>
      </c>
      <c r="H198" s="32">
        <f t="shared" si="34"/>
        <v>4483223.3330350695</v>
      </c>
      <c r="I198" s="32">
        <f t="shared" si="35"/>
        <v>1153366.2511998508</v>
      </c>
      <c r="J198" s="64"/>
      <c r="M198" s="2">
        <v>12</v>
      </c>
    </row>
    <row r="199" spans="2:13" x14ac:dyDescent="0.2">
      <c r="B199" s="20">
        <f t="shared" si="30"/>
        <v>141</v>
      </c>
      <c r="C199" s="59">
        <f t="shared" si="31"/>
        <v>40261.354173106563</v>
      </c>
      <c r="D199" s="21">
        <f t="shared" si="28"/>
        <v>13014.365119105507</v>
      </c>
      <c r="E199" s="31">
        <f t="shared" si="32"/>
        <v>27246.989054001057</v>
      </c>
      <c r="F199" s="23">
        <f t="shared" si="29"/>
        <v>40261.354173106563</v>
      </c>
      <c r="G199" s="40">
        <f t="shared" si="33"/>
        <v>3833619.3836810435</v>
      </c>
      <c r="H199" s="32">
        <f t="shared" si="34"/>
        <v>4510470.3220890705</v>
      </c>
      <c r="I199" s="32">
        <f t="shared" si="35"/>
        <v>1166380.6163189563</v>
      </c>
      <c r="J199" s="64"/>
      <c r="M199" s="2">
        <v>12</v>
      </c>
    </row>
    <row r="200" spans="2:13" x14ac:dyDescent="0.2">
      <c r="B200" s="20">
        <f t="shared" si="30"/>
        <v>142</v>
      </c>
      <c r="C200" s="59">
        <f t="shared" si="31"/>
        <v>40261.354173106563</v>
      </c>
      <c r="D200" s="21">
        <f t="shared" si="28"/>
        <v>13106.550205365838</v>
      </c>
      <c r="E200" s="31">
        <f t="shared" si="32"/>
        <v>27154.803967740725</v>
      </c>
      <c r="F200" s="23">
        <f t="shared" si="29"/>
        <v>40261.354173106563</v>
      </c>
      <c r="G200" s="40">
        <f t="shared" si="33"/>
        <v>3820512.8334756778</v>
      </c>
      <c r="H200" s="32">
        <f t="shared" si="34"/>
        <v>4537625.1260568108</v>
      </c>
      <c r="I200" s="32">
        <f t="shared" si="35"/>
        <v>1179487.166524322</v>
      </c>
      <c r="J200" s="64"/>
      <c r="M200" s="2">
        <v>12</v>
      </c>
    </row>
    <row r="201" spans="2:13" x14ac:dyDescent="0.2">
      <c r="B201" s="20">
        <f t="shared" si="30"/>
        <v>143</v>
      </c>
      <c r="C201" s="59">
        <f t="shared" si="31"/>
        <v>40261.354173106563</v>
      </c>
      <c r="D201" s="21">
        <f t="shared" si="28"/>
        <v>13199.388269320509</v>
      </c>
      <c r="E201" s="31">
        <f t="shared" si="32"/>
        <v>27061.965903786055</v>
      </c>
      <c r="F201" s="23">
        <f t="shared" si="29"/>
        <v>40261.354173106563</v>
      </c>
      <c r="G201" s="40">
        <f t="shared" si="33"/>
        <v>3807313.4452063572</v>
      </c>
      <c r="H201" s="32">
        <f t="shared" si="34"/>
        <v>4564687.0919605969</v>
      </c>
      <c r="I201" s="32">
        <f t="shared" si="35"/>
        <v>1192686.5547936426</v>
      </c>
      <c r="J201" s="64"/>
      <c r="M201" s="2">
        <v>12</v>
      </c>
    </row>
    <row r="202" spans="2:13" x14ac:dyDescent="0.2">
      <c r="B202" s="20">
        <f t="shared" si="30"/>
        <v>144</v>
      </c>
      <c r="C202" s="59">
        <f t="shared" si="31"/>
        <v>40261.354173106563</v>
      </c>
      <c r="D202" s="21">
        <f t="shared" si="28"/>
        <v>13292.883936228198</v>
      </c>
      <c r="E202" s="31">
        <f t="shared" si="32"/>
        <v>26968.470236878366</v>
      </c>
      <c r="F202" s="23">
        <f t="shared" si="29"/>
        <v>40261.354173106563</v>
      </c>
      <c r="G202" s="40">
        <f t="shared" si="33"/>
        <v>3794020.5612701289</v>
      </c>
      <c r="H202" s="32">
        <f t="shared" si="34"/>
        <v>4591655.5621974748</v>
      </c>
      <c r="I202" s="32">
        <f t="shared" si="35"/>
        <v>1205979.4387298708</v>
      </c>
      <c r="J202" s="64">
        <f>IF(E201&gt;0, J190, 0)*(1+D17)</f>
        <v>0</v>
      </c>
      <c r="M202" s="2">
        <v>12</v>
      </c>
    </row>
    <row r="203" spans="2:13" x14ac:dyDescent="0.2">
      <c r="B203" s="20">
        <f t="shared" si="30"/>
        <v>145</v>
      </c>
      <c r="C203" s="59">
        <f>IF(G202&gt;$D$10, C202, G202+E203)*(1+D18)</f>
        <v>40261.354173106563</v>
      </c>
      <c r="D203" s="21">
        <f t="shared" si="28"/>
        <v>13387.041864109811</v>
      </c>
      <c r="E203" s="31">
        <f t="shared" si="32"/>
        <v>26874.312308996752</v>
      </c>
      <c r="F203" s="23">
        <f t="shared" si="29"/>
        <v>40261.354173106563</v>
      </c>
      <c r="G203" s="40">
        <f t="shared" si="33"/>
        <v>3780633.5194060192</v>
      </c>
      <c r="H203" s="32">
        <f t="shared" si="34"/>
        <v>4618529.8745064717</v>
      </c>
      <c r="I203" s="32">
        <f t="shared" si="35"/>
        <v>1219366.4805939808</v>
      </c>
      <c r="J203" s="64"/>
      <c r="M203" s="2">
        <v>13</v>
      </c>
    </row>
    <row r="204" spans="2:13" x14ac:dyDescent="0.2">
      <c r="B204" s="20">
        <f t="shared" si="30"/>
        <v>146</v>
      </c>
      <c r="C204" s="59">
        <f t="shared" si="31"/>
        <v>40261.354173106563</v>
      </c>
      <c r="D204" s="21">
        <f t="shared" si="28"/>
        <v>13481.86674398059</v>
      </c>
      <c r="E204" s="31">
        <f t="shared" si="32"/>
        <v>26779.487429125973</v>
      </c>
      <c r="F204" s="23">
        <f t="shared" si="29"/>
        <v>40261.354173106563</v>
      </c>
      <c r="G204" s="40">
        <f t="shared" si="33"/>
        <v>3767151.6526620388</v>
      </c>
      <c r="H204" s="32">
        <f t="shared" si="34"/>
        <v>4645309.3619355978</v>
      </c>
      <c r="I204" s="32">
        <f t="shared" si="35"/>
        <v>1232848.3473379614</v>
      </c>
      <c r="J204" s="64"/>
      <c r="M204" s="2">
        <v>13</v>
      </c>
    </row>
    <row r="205" spans="2:13" x14ac:dyDescent="0.2">
      <c r="B205" s="20">
        <f t="shared" si="30"/>
        <v>147</v>
      </c>
      <c r="C205" s="59">
        <f t="shared" si="31"/>
        <v>40261.354173106563</v>
      </c>
      <c r="D205" s="21">
        <f t="shared" si="28"/>
        <v>13577.363300083787</v>
      </c>
      <c r="E205" s="31">
        <f t="shared" si="32"/>
        <v>26683.990873022776</v>
      </c>
      <c r="F205" s="23">
        <f t="shared" si="29"/>
        <v>40261.354173106563</v>
      </c>
      <c r="G205" s="40">
        <f t="shared" si="33"/>
        <v>3753574.2893619551</v>
      </c>
      <c r="H205" s="32">
        <f t="shared" si="34"/>
        <v>4671993.3528086208</v>
      </c>
      <c r="I205" s="32">
        <f t="shared" si="35"/>
        <v>1246425.7106380453</v>
      </c>
      <c r="J205" s="64"/>
      <c r="M205" s="2">
        <v>13</v>
      </c>
    </row>
    <row r="206" spans="2:13" x14ac:dyDescent="0.2">
      <c r="B206" s="20">
        <f t="shared" si="30"/>
        <v>148</v>
      </c>
      <c r="C206" s="59">
        <f t="shared" si="31"/>
        <v>40261.354173106563</v>
      </c>
      <c r="D206" s="21">
        <f t="shared" si="28"/>
        <v>13673.536290126049</v>
      </c>
      <c r="E206" s="31">
        <f t="shared" si="32"/>
        <v>26587.817882980515</v>
      </c>
      <c r="F206" s="23">
        <f t="shared" si="29"/>
        <v>40261.354173106563</v>
      </c>
      <c r="G206" s="40">
        <f t="shared" si="33"/>
        <v>3739900.7530718292</v>
      </c>
      <c r="H206" s="32">
        <f t="shared" si="34"/>
        <v>4698581.170691601</v>
      </c>
      <c r="I206" s="32">
        <f t="shared" si="35"/>
        <v>1260099.2469281715</v>
      </c>
      <c r="J206" s="64"/>
      <c r="M206" s="2">
        <v>13</v>
      </c>
    </row>
    <row r="207" spans="2:13" x14ac:dyDescent="0.2">
      <c r="B207" s="20">
        <f t="shared" si="30"/>
        <v>149</v>
      </c>
      <c r="C207" s="59">
        <f t="shared" si="31"/>
        <v>40261.354173106563</v>
      </c>
      <c r="D207" s="21">
        <f t="shared" si="28"/>
        <v>13770.390505514439</v>
      </c>
      <c r="E207" s="31">
        <f t="shared" si="32"/>
        <v>26490.963667592125</v>
      </c>
      <c r="F207" s="23">
        <f t="shared" si="29"/>
        <v>40261.354173106563</v>
      </c>
      <c r="G207" s="40">
        <f t="shared" si="33"/>
        <v>3726130.3625663146</v>
      </c>
      <c r="H207" s="32">
        <f t="shared" si="34"/>
        <v>4725072.134359193</v>
      </c>
      <c r="I207" s="32">
        <f t="shared" si="35"/>
        <v>1273869.6374336858</v>
      </c>
      <c r="J207" s="64"/>
      <c r="M207" s="2">
        <v>13</v>
      </c>
    </row>
    <row r="208" spans="2:13" x14ac:dyDescent="0.2">
      <c r="B208" s="20">
        <f t="shared" si="30"/>
        <v>150</v>
      </c>
      <c r="C208" s="59">
        <f t="shared" si="31"/>
        <v>40261.354173106563</v>
      </c>
      <c r="D208" s="21">
        <f t="shared" si="28"/>
        <v>13867.930771595169</v>
      </c>
      <c r="E208" s="31">
        <f t="shared" si="32"/>
        <v>26393.423401511394</v>
      </c>
      <c r="F208" s="23">
        <f t="shared" si="29"/>
        <v>40261.354173106563</v>
      </c>
      <c r="G208" s="40">
        <f t="shared" si="33"/>
        <v>3712262.4317947193</v>
      </c>
      <c r="H208" s="32">
        <f t="shared" si="34"/>
        <v>4751465.5577607043</v>
      </c>
      <c r="I208" s="32">
        <f t="shared" si="35"/>
        <v>1287737.5682052809</v>
      </c>
      <c r="J208" s="64"/>
      <c r="M208" s="2">
        <v>13</v>
      </c>
    </row>
    <row r="209" spans="2:13" x14ac:dyDescent="0.2">
      <c r="B209" s="20">
        <f t="shared" si="30"/>
        <v>151</v>
      </c>
      <c r="C209" s="59">
        <f t="shared" si="31"/>
        <v>40261.354173106563</v>
      </c>
      <c r="D209" s="21">
        <f t="shared" si="28"/>
        <v>13966.161947893968</v>
      </c>
      <c r="E209" s="31">
        <f t="shared" si="32"/>
        <v>26295.192225212595</v>
      </c>
      <c r="F209" s="23">
        <f t="shared" si="29"/>
        <v>40261.354173106563</v>
      </c>
      <c r="G209" s="40">
        <f t="shared" si="33"/>
        <v>3698296.2698468254</v>
      </c>
      <c r="H209" s="32">
        <f t="shared" si="34"/>
        <v>4777760.7499859165</v>
      </c>
      <c r="I209" s="32">
        <f t="shared" si="35"/>
        <v>1301703.7301531748</v>
      </c>
      <c r="J209" s="64"/>
      <c r="M209" s="2">
        <v>13</v>
      </c>
    </row>
    <row r="210" spans="2:13" x14ac:dyDescent="0.2">
      <c r="B210" s="20">
        <f t="shared" si="30"/>
        <v>152</v>
      </c>
      <c r="C210" s="59">
        <f t="shared" si="31"/>
        <v>40261.354173106563</v>
      </c>
      <c r="D210" s="21">
        <f t="shared" si="28"/>
        <v>14065.088928358218</v>
      </c>
      <c r="E210" s="31">
        <f t="shared" si="32"/>
        <v>26196.265244748345</v>
      </c>
      <c r="F210" s="23">
        <f t="shared" si="29"/>
        <v>40261.354173106563</v>
      </c>
      <c r="G210" s="40">
        <f t="shared" si="33"/>
        <v>3684231.1809184672</v>
      </c>
      <c r="H210" s="32">
        <f t="shared" si="34"/>
        <v>4803957.015230665</v>
      </c>
      <c r="I210" s="32">
        <f t="shared" si="35"/>
        <v>1315768.819081533</v>
      </c>
      <c r="J210" s="64"/>
      <c r="M210" s="2">
        <v>13</v>
      </c>
    </row>
    <row r="211" spans="2:13" x14ac:dyDescent="0.2">
      <c r="B211" s="20">
        <f t="shared" si="30"/>
        <v>153</v>
      </c>
      <c r="C211" s="59">
        <f t="shared" si="31"/>
        <v>40261.354173106563</v>
      </c>
      <c r="D211" s="21">
        <f t="shared" si="28"/>
        <v>14164.716641600753</v>
      </c>
      <c r="E211" s="31">
        <f t="shared" si="32"/>
        <v>26096.63753150581</v>
      </c>
      <c r="F211" s="23">
        <f t="shared" si="29"/>
        <v>40261.354173106563</v>
      </c>
      <c r="G211" s="40">
        <f t="shared" si="33"/>
        <v>3670066.4642768665</v>
      </c>
      <c r="H211" s="32">
        <f t="shared" si="34"/>
        <v>4830053.6527621709</v>
      </c>
      <c r="I211" s="32">
        <f t="shared" si="35"/>
        <v>1329933.5357231337</v>
      </c>
      <c r="J211" s="64"/>
      <c r="M211" s="2">
        <v>13</v>
      </c>
    </row>
    <row r="212" spans="2:13" x14ac:dyDescent="0.2">
      <c r="B212" s="20">
        <f t="shared" si="30"/>
        <v>154</v>
      </c>
      <c r="C212" s="59">
        <f t="shared" si="31"/>
        <v>40261.354173106563</v>
      </c>
      <c r="D212" s="21">
        <f t="shared" si="28"/>
        <v>14265.050051145427</v>
      </c>
      <c r="E212" s="31">
        <f t="shared" si="32"/>
        <v>25996.304121961137</v>
      </c>
      <c r="F212" s="23">
        <f t="shared" si="29"/>
        <v>40261.354173106563</v>
      </c>
      <c r="G212" s="40">
        <f t="shared" si="33"/>
        <v>3655801.4142257213</v>
      </c>
      <c r="H212" s="32">
        <f t="shared" si="34"/>
        <v>4856049.9568841318</v>
      </c>
      <c r="I212" s="32">
        <f t="shared" si="35"/>
        <v>1344198.5857742792</v>
      </c>
      <c r="J212" s="64"/>
      <c r="M212" s="2">
        <v>13</v>
      </c>
    </row>
    <row r="213" spans="2:13" x14ac:dyDescent="0.2">
      <c r="B213" s="20">
        <f t="shared" si="30"/>
        <v>155</v>
      </c>
      <c r="C213" s="59">
        <f t="shared" si="31"/>
        <v>40261.354173106563</v>
      </c>
      <c r="D213" s="21">
        <f t="shared" si="28"/>
        <v>14366.094155674367</v>
      </c>
      <c r="E213" s="31">
        <f t="shared" si="32"/>
        <v>25895.260017432196</v>
      </c>
      <c r="F213" s="23">
        <f t="shared" si="29"/>
        <v>40261.354173106563</v>
      </c>
      <c r="G213" s="40">
        <f t="shared" si="33"/>
        <v>3641435.3200700469</v>
      </c>
      <c r="H213" s="32">
        <f t="shared" si="34"/>
        <v>4881945.216901564</v>
      </c>
      <c r="I213" s="32">
        <f t="shared" si="35"/>
        <v>1358564.6799299535</v>
      </c>
      <c r="J213" s="64"/>
      <c r="M213" s="2">
        <v>13</v>
      </c>
    </row>
    <row r="214" spans="2:13" x14ac:dyDescent="0.2">
      <c r="B214" s="20">
        <f t="shared" si="30"/>
        <v>156</v>
      </c>
      <c r="C214" s="59">
        <f t="shared" si="31"/>
        <v>40261.354173106563</v>
      </c>
      <c r="D214" s="21">
        <f t="shared" si="28"/>
        <v>14467.853989277064</v>
      </c>
      <c r="E214" s="31">
        <f t="shared" si="32"/>
        <v>25793.500183829499</v>
      </c>
      <c r="F214" s="23">
        <f t="shared" si="29"/>
        <v>40261.354173106563</v>
      </c>
      <c r="G214" s="40">
        <f t="shared" si="33"/>
        <v>3626967.4660807699</v>
      </c>
      <c r="H214" s="32">
        <f t="shared" si="34"/>
        <v>4907738.7170853931</v>
      </c>
      <c r="I214" s="32">
        <f t="shared" si="35"/>
        <v>1373032.5339192306</v>
      </c>
      <c r="J214" s="64">
        <f>IF(E213&gt;0, J202, 0)*(1+D17)</f>
        <v>0</v>
      </c>
      <c r="M214" s="2">
        <v>13</v>
      </c>
    </row>
    <row r="215" spans="2:13" x14ac:dyDescent="0.2">
      <c r="B215" s="20">
        <f t="shared" si="30"/>
        <v>157</v>
      </c>
      <c r="C215" s="59">
        <f>IF(G214&gt;$D$10, C214, G214+E215)*(1+D18)</f>
        <v>40261.354173106563</v>
      </c>
      <c r="D215" s="21">
        <f t="shared" si="28"/>
        <v>14570.334621701109</v>
      </c>
      <c r="E215" s="31">
        <f t="shared" si="32"/>
        <v>25691.019551405454</v>
      </c>
      <c r="F215" s="23">
        <f t="shared" si="29"/>
        <v>40261.354173106563</v>
      </c>
      <c r="G215" s="40">
        <f t="shared" si="33"/>
        <v>3612397.131459069</v>
      </c>
      <c r="H215" s="32">
        <f t="shared" si="34"/>
        <v>4933429.7366367988</v>
      </c>
      <c r="I215" s="32">
        <f t="shared" si="35"/>
        <v>1387602.8685409317</v>
      </c>
      <c r="J215" s="64"/>
      <c r="M215" s="2">
        <v>14</v>
      </c>
    </row>
    <row r="216" spans="2:13" x14ac:dyDescent="0.2">
      <c r="B216" s="20">
        <f t="shared" si="30"/>
        <v>158</v>
      </c>
      <c r="C216" s="59">
        <f t="shared" si="31"/>
        <v>40261.354173106563</v>
      </c>
      <c r="D216" s="21">
        <f t="shared" si="28"/>
        <v>14673.541158604825</v>
      </c>
      <c r="E216" s="31">
        <f t="shared" si="32"/>
        <v>25587.813014501739</v>
      </c>
      <c r="F216" s="23">
        <f t="shared" si="29"/>
        <v>40261.354173106563</v>
      </c>
      <c r="G216" s="40">
        <f t="shared" si="33"/>
        <v>3597723.5903004641</v>
      </c>
      <c r="H216" s="32">
        <f t="shared" si="34"/>
        <v>4959017.5496513005</v>
      </c>
      <c r="I216" s="32">
        <f t="shared" si="35"/>
        <v>1402276.4096995366</v>
      </c>
      <c r="J216" s="64"/>
      <c r="M216" s="2">
        <v>14</v>
      </c>
    </row>
    <row r="217" spans="2:13" x14ac:dyDescent="0.2">
      <c r="B217" s="20">
        <f t="shared" si="30"/>
        <v>159</v>
      </c>
      <c r="C217" s="59">
        <f t="shared" si="31"/>
        <v>40261.354173106563</v>
      </c>
      <c r="D217" s="21">
        <f t="shared" si="28"/>
        <v>14777.478741811607</v>
      </c>
      <c r="E217" s="31">
        <f t="shared" si="32"/>
        <v>25483.875431294957</v>
      </c>
      <c r="F217" s="23">
        <f t="shared" si="29"/>
        <v>40261.354173106563</v>
      </c>
      <c r="G217" s="40">
        <f t="shared" si="33"/>
        <v>3582946.1115586525</v>
      </c>
      <c r="H217" s="32">
        <f t="shared" si="34"/>
        <v>4984501.4250825951</v>
      </c>
      <c r="I217" s="32">
        <f t="shared" si="35"/>
        <v>1417053.8884413482</v>
      </c>
      <c r="J217" s="64"/>
      <c r="M217" s="2">
        <v>14</v>
      </c>
    </row>
    <row r="218" spans="2:13" x14ac:dyDescent="0.2">
      <c r="B218" s="20">
        <f t="shared" si="30"/>
        <v>160</v>
      </c>
      <c r="C218" s="59">
        <f t="shared" si="31"/>
        <v>40261.354173106563</v>
      </c>
      <c r="D218" s="21">
        <f t="shared" si="28"/>
        <v>14882.152549566104</v>
      </c>
      <c r="E218" s="31">
        <f t="shared" si="32"/>
        <v>25379.201623540459</v>
      </c>
      <c r="F218" s="23">
        <f t="shared" si="29"/>
        <v>40261.354173106563</v>
      </c>
      <c r="G218" s="40">
        <f t="shared" si="33"/>
        <v>3568063.9590090862</v>
      </c>
      <c r="H218" s="32">
        <f t="shared" si="34"/>
        <v>5009880.6267061355</v>
      </c>
      <c r="I218" s="32">
        <f t="shared" si="35"/>
        <v>1431936.0409909142</v>
      </c>
      <c r="J218" s="64"/>
      <c r="M218" s="2">
        <v>14</v>
      </c>
    </row>
    <row r="219" spans="2:13" x14ac:dyDescent="0.2">
      <c r="B219" s="20">
        <f t="shared" si="30"/>
        <v>161</v>
      </c>
      <c r="C219" s="59">
        <f t="shared" si="31"/>
        <v>40261.354173106563</v>
      </c>
      <c r="D219" s="21">
        <f t="shared" si="28"/>
        <v>14987.567796792198</v>
      </c>
      <c r="E219" s="31">
        <f t="shared" si="32"/>
        <v>25273.786376314365</v>
      </c>
      <c r="F219" s="23">
        <f t="shared" si="29"/>
        <v>40261.354173106563</v>
      </c>
      <c r="G219" s="40">
        <f t="shared" si="33"/>
        <v>3553076.3912122939</v>
      </c>
      <c r="H219" s="32">
        <f t="shared" si="34"/>
        <v>5035154.4130824497</v>
      </c>
      <c r="I219" s="32">
        <f t="shared" si="35"/>
        <v>1446923.6087877064</v>
      </c>
      <c r="J219" s="64"/>
      <c r="M219" s="2">
        <v>14</v>
      </c>
    </row>
    <row r="220" spans="2:13" x14ac:dyDescent="0.2">
      <c r="B220" s="20">
        <f t="shared" si="30"/>
        <v>162</v>
      </c>
      <c r="C220" s="59">
        <f t="shared" si="31"/>
        <v>40261.354173106563</v>
      </c>
      <c r="D220" s="21">
        <f t="shared" si="28"/>
        <v>15093.729735352812</v>
      </c>
      <c r="E220" s="31">
        <f t="shared" si="32"/>
        <v>25167.624437753751</v>
      </c>
      <c r="F220" s="23">
        <f t="shared" si="29"/>
        <v>40261.354173106563</v>
      </c>
      <c r="G220" s="40">
        <f t="shared" si="33"/>
        <v>3537982.6614769408</v>
      </c>
      <c r="H220" s="32">
        <f t="shared" si="34"/>
        <v>5060322.0375202037</v>
      </c>
      <c r="I220" s="32">
        <f t="shared" si="35"/>
        <v>1462017.3385230592</v>
      </c>
      <c r="J220" s="64"/>
      <c r="M220" s="2">
        <v>14</v>
      </c>
    </row>
    <row r="221" spans="2:13" x14ac:dyDescent="0.2">
      <c r="B221" s="20">
        <f t="shared" si="30"/>
        <v>163</v>
      </c>
      <c r="C221" s="59">
        <f t="shared" si="31"/>
        <v>40261.354173106563</v>
      </c>
      <c r="D221" s="21">
        <f t="shared" si="28"/>
        <v>15200.643654311567</v>
      </c>
      <c r="E221" s="31">
        <f t="shared" si="32"/>
        <v>25060.710518794996</v>
      </c>
      <c r="F221" s="23">
        <f t="shared" si="29"/>
        <v>40261.354173106563</v>
      </c>
      <c r="G221" s="40">
        <f t="shared" si="33"/>
        <v>3522782.0178226293</v>
      </c>
      <c r="H221" s="32">
        <f t="shared" si="34"/>
        <v>5085382.7480389988</v>
      </c>
      <c r="I221" s="32">
        <f t="shared" si="35"/>
        <v>1477217.9821773707</v>
      </c>
      <c r="J221" s="64"/>
      <c r="M221" s="2">
        <v>14</v>
      </c>
    </row>
    <row r="222" spans="2:13" x14ac:dyDescent="0.2">
      <c r="B222" s="20">
        <f t="shared" si="30"/>
        <v>164</v>
      </c>
      <c r="C222" s="59">
        <f t="shared" si="31"/>
        <v>40261.354173106563</v>
      </c>
      <c r="D222" s="21">
        <f t="shared" si="28"/>
        <v>15308.314880196271</v>
      </c>
      <c r="E222" s="31">
        <f t="shared" si="32"/>
        <v>24953.039292910293</v>
      </c>
      <c r="F222" s="23">
        <f t="shared" si="29"/>
        <v>40261.354173106563</v>
      </c>
      <c r="G222" s="40">
        <f t="shared" si="33"/>
        <v>3507473.7029424328</v>
      </c>
      <c r="H222" s="32">
        <f t="shared" si="34"/>
        <v>5110335.7873319089</v>
      </c>
      <c r="I222" s="32">
        <f t="shared" si="35"/>
        <v>1492526.2970575669</v>
      </c>
      <c r="J222" s="64"/>
      <c r="M222" s="2">
        <v>14</v>
      </c>
    </row>
    <row r="223" spans="2:13" x14ac:dyDescent="0.2">
      <c r="B223" s="20">
        <f t="shared" si="30"/>
        <v>165</v>
      </c>
      <c r="C223" s="59">
        <f t="shared" si="31"/>
        <v>40261.354173106563</v>
      </c>
      <c r="D223" s="21">
        <f t="shared" si="28"/>
        <v>15416.748777264333</v>
      </c>
      <c r="E223" s="31">
        <f t="shared" si="32"/>
        <v>24844.605395842231</v>
      </c>
      <c r="F223" s="23">
        <f t="shared" si="29"/>
        <v>40261.354173106563</v>
      </c>
      <c r="G223" s="40">
        <f t="shared" si="33"/>
        <v>3492056.9541651686</v>
      </c>
      <c r="H223" s="32">
        <f t="shared" si="34"/>
        <v>5135180.3927277513</v>
      </c>
      <c r="I223" s="32">
        <f t="shared" si="35"/>
        <v>1507943.0458348312</v>
      </c>
      <c r="J223" s="64"/>
      <c r="M223" s="2">
        <v>14</v>
      </c>
    </row>
    <row r="224" spans="2:13" x14ac:dyDescent="0.2">
      <c r="B224" s="20">
        <f t="shared" si="30"/>
        <v>166</v>
      </c>
      <c r="C224" s="59">
        <f t="shared" si="31"/>
        <v>40261.354173106563</v>
      </c>
      <c r="D224" s="21">
        <f t="shared" si="28"/>
        <v>15525.950747769952</v>
      </c>
      <c r="E224" s="31">
        <f t="shared" si="32"/>
        <v>24735.403425336612</v>
      </c>
      <c r="F224" s="23">
        <f t="shared" si="29"/>
        <v>40261.354173106563</v>
      </c>
      <c r="G224" s="40">
        <f t="shared" si="33"/>
        <v>3476531.0034173988</v>
      </c>
      <c r="H224" s="32">
        <f t="shared" si="34"/>
        <v>5159915.7961530881</v>
      </c>
      <c r="I224" s="32">
        <f t="shared" si="35"/>
        <v>1523468.9965826012</v>
      </c>
      <c r="J224" s="64"/>
      <c r="M224" s="2">
        <v>14</v>
      </c>
    </row>
    <row r="225" spans="2:13" x14ac:dyDescent="0.2">
      <c r="B225" s="20">
        <f t="shared" si="30"/>
        <v>167</v>
      </c>
      <c r="C225" s="59">
        <f t="shared" si="31"/>
        <v>40261.354173106563</v>
      </c>
      <c r="D225" s="21">
        <f t="shared" si="28"/>
        <v>15635.92623223332</v>
      </c>
      <c r="E225" s="31">
        <f t="shared" si="32"/>
        <v>24625.427940873244</v>
      </c>
      <c r="F225" s="23">
        <f t="shared" si="29"/>
        <v>40261.354173106563</v>
      </c>
      <c r="G225" s="40">
        <f t="shared" si="33"/>
        <v>3460895.0771851656</v>
      </c>
      <c r="H225" s="32">
        <f t="shared" si="34"/>
        <v>5184541.2240939615</v>
      </c>
      <c r="I225" s="32">
        <f t="shared" si="35"/>
        <v>1539104.9228148346</v>
      </c>
      <c r="J225" s="64"/>
      <c r="M225" s="2">
        <v>14</v>
      </c>
    </row>
    <row r="226" spans="2:13" x14ac:dyDescent="0.2">
      <c r="B226" s="20">
        <f t="shared" si="30"/>
        <v>168</v>
      </c>
      <c r="C226" s="59">
        <f t="shared" si="31"/>
        <v>40261.354173106563</v>
      </c>
      <c r="D226" s="21">
        <f t="shared" si="28"/>
        <v>15746.68070971164</v>
      </c>
      <c r="E226" s="31">
        <f t="shared" si="32"/>
        <v>24514.673463394924</v>
      </c>
      <c r="F226" s="23">
        <f t="shared" si="29"/>
        <v>40261.354173106563</v>
      </c>
      <c r="G226" s="40">
        <f t="shared" si="33"/>
        <v>3445148.3964754539</v>
      </c>
      <c r="H226" s="32">
        <f t="shared" si="34"/>
        <v>5209055.8975573564</v>
      </c>
      <c r="I226" s="32">
        <f t="shared" si="35"/>
        <v>1554851.6035245464</v>
      </c>
      <c r="J226" s="64">
        <f>IF(E225&gt;0, J214, 0)*(1+D17)</f>
        <v>0</v>
      </c>
      <c r="M226" s="2">
        <v>14</v>
      </c>
    </row>
    <row r="227" spans="2:13" x14ac:dyDescent="0.2">
      <c r="B227" s="20">
        <f t="shared" si="30"/>
        <v>169</v>
      </c>
      <c r="C227" s="59">
        <f>IF(G226&gt;$D$10, C226, G226+E227)*(1+D18)</f>
        <v>40261.354173106563</v>
      </c>
      <c r="D227" s="21">
        <f t="shared" si="28"/>
        <v>15858.219698072095</v>
      </c>
      <c r="E227" s="31">
        <f t="shared" si="32"/>
        <v>24403.134475034469</v>
      </c>
      <c r="F227" s="23">
        <f t="shared" si="29"/>
        <v>40261.354173106563</v>
      </c>
      <c r="G227" s="40">
        <f t="shared" si="33"/>
        <v>3429290.1767773819</v>
      </c>
      <c r="H227" s="32">
        <f t="shared" si="34"/>
        <v>5233459.0320323911</v>
      </c>
      <c r="I227" s="32">
        <f t="shared" si="35"/>
        <v>1570709.8232226186</v>
      </c>
      <c r="J227" s="64"/>
      <c r="M227" s="2">
        <v>15</v>
      </c>
    </row>
    <row r="228" spans="2:13" x14ac:dyDescent="0.2">
      <c r="B228" s="20">
        <f t="shared" si="30"/>
        <v>170</v>
      </c>
      <c r="C228" s="59">
        <f t="shared" si="31"/>
        <v>40261.354173106563</v>
      </c>
      <c r="D228" s="21">
        <f t="shared" si="28"/>
        <v>15970.548754266772</v>
      </c>
      <c r="E228" s="31">
        <f t="shared" si="32"/>
        <v>24290.805418839791</v>
      </c>
      <c r="F228" s="23">
        <f t="shared" si="29"/>
        <v>40261.354173106563</v>
      </c>
      <c r="G228" s="40">
        <f t="shared" si="33"/>
        <v>3413319.628023115</v>
      </c>
      <c r="H228" s="32">
        <f t="shared" si="34"/>
        <v>5257749.8374512307</v>
      </c>
      <c r="I228" s="32">
        <f t="shared" si="35"/>
        <v>1586680.3719768852</v>
      </c>
      <c r="J228" s="64"/>
      <c r="M228" s="2">
        <v>15</v>
      </c>
    </row>
    <row r="229" spans="2:13" x14ac:dyDescent="0.2">
      <c r="B229" s="20">
        <f t="shared" si="30"/>
        <v>171</v>
      </c>
      <c r="C229" s="59">
        <f t="shared" si="31"/>
        <v>40261.354173106563</v>
      </c>
      <c r="D229" s="21">
        <f t="shared" si="28"/>
        <v>16083.673474609499</v>
      </c>
      <c r="E229" s="31">
        <f t="shared" si="32"/>
        <v>24177.680698497064</v>
      </c>
      <c r="F229" s="23">
        <f t="shared" si="29"/>
        <v>40261.354173106563</v>
      </c>
      <c r="G229" s="40">
        <f t="shared" si="33"/>
        <v>3397235.9545485056</v>
      </c>
      <c r="H229" s="32">
        <f t="shared" si="34"/>
        <v>5281927.518149728</v>
      </c>
      <c r="I229" s="32">
        <f t="shared" si="35"/>
        <v>1602764.0454514946</v>
      </c>
      <c r="J229" s="64"/>
      <c r="M229" s="2">
        <v>15</v>
      </c>
    </row>
    <row r="230" spans="2:13" x14ac:dyDescent="0.2">
      <c r="B230" s="20">
        <f t="shared" si="30"/>
        <v>172</v>
      </c>
      <c r="C230" s="59">
        <f t="shared" si="31"/>
        <v>40261.354173106563</v>
      </c>
      <c r="D230" s="21">
        <f t="shared" si="28"/>
        <v>16197.599495054645</v>
      </c>
      <c r="E230" s="31">
        <f t="shared" si="32"/>
        <v>24063.754678051919</v>
      </c>
      <c r="F230" s="23">
        <f t="shared" si="29"/>
        <v>40261.354173106563</v>
      </c>
      <c r="G230" s="40">
        <f t="shared" si="33"/>
        <v>3381038.3550534509</v>
      </c>
      <c r="H230" s="32">
        <f t="shared" si="34"/>
        <v>5305991.2728277799</v>
      </c>
      <c r="I230" s="32">
        <f t="shared" si="35"/>
        <v>1618961.6449465493</v>
      </c>
      <c r="J230" s="64"/>
      <c r="M230" s="2">
        <v>15</v>
      </c>
    </row>
    <row r="231" spans="2:13" x14ac:dyDescent="0.2">
      <c r="B231" s="20">
        <f t="shared" si="30"/>
        <v>173</v>
      </c>
      <c r="C231" s="59">
        <f t="shared" si="31"/>
        <v>40261.354173106563</v>
      </c>
      <c r="D231" s="21">
        <f t="shared" si="28"/>
        <v>16312.332491477951</v>
      </c>
      <c r="E231" s="31">
        <f t="shared" si="32"/>
        <v>23949.021681628612</v>
      </c>
      <c r="F231" s="23">
        <f t="shared" si="29"/>
        <v>40261.354173106563</v>
      </c>
      <c r="G231" s="40">
        <f t="shared" si="33"/>
        <v>3364726.022561973</v>
      </c>
      <c r="H231" s="32">
        <f t="shared" si="34"/>
        <v>5329940.2945094081</v>
      </c>
      <c r="I231" s="32">
        <f t="shared" si="35"/>
        <v>1635273.9774380273</v>
      </c>
      <c r="J231" s="64"/>
      <c r="M231" s="2">
        <v>15</v>
      </c>
    </row>
    <row r="232" spans="2:13" x14ac:dyDescent="0.2">
      <c r="B232" s="20">
        <f t="shared" si="30"/>
        <v>174</v>
      </c>
      <c r="C232" s="59">
        <f t="shared" si="31"/>
        <v>40261.354173106563</v>
      </c>
      <c r="D232" s="21">
        <f t="shared" si="28"/>
        <v>16427.878179959254</v>
      </c>
      <c r="E232" s="31">
        <f t="shared" si="32"/>
        <v>23833.475993147309</v>
      </c>
      <c r="F232" s="23">
        <f t="shared" si="29"/>
        <v>40261.354173106563</v>
      </c>
      <c r="G232" s="40">
        <f t="shared" si="33"/>
        <v>3348298.1443820139</v>
      </c>
      <c r="H232" s="32">
        <f t="shared" si="34"/>
        <v>5353773.7705025552</v>
      </c>
      <c r="I232" s="32">
        <f t="shared" si="35"/>
        <v>1651701.8556179865</v>
      </c>
      <c r="J232" s="64"/>
      <c r="M232" s="2">
        <v>15</v>
      </c>
    </row>
    <row r="233" spans="2:13" x14ac:dyDescent="0.2">
      <c r="B233" s="20">
        <f t="shared" si="30"/>
        <v>175</v>
      </c>
      <c r="C233" s="59">
        <f t="shared" si="31"/>
        <v>40261.354173106563</v>
      </c>
      <c r="D233" s="21">
        <f t="shared" si="28"/>
        <v>16544.242317067296</v>
      </c>
      <c r="E233" s="31">
        <f t="shared" si="32"/>
        <v>23717.111856039268</v>
      </c>
      <c r="F233" s="23">
        <f t="shared" si="29"/>
        <v>40261.354173106563</v>
      </c>
      <c r="G233" s="40">
        <f t="shared" si="33"/>
        <v>3331753.9020649465</v>
      </c>
      <c r="H233" s="32">
        <f t="shared" si="34"/>
        <v>5377490.8823585948</v>
      </c>
      <c r="I233" s="32">
        <f t="shared" si="35"/>
        <v>1668246.0979350538</v>
      </c>
      <c r="J233" s="64"/>
      <c r="M233" s="2">
        <v>15</v>
      </c>
    </row>
    <row r="234" spans="2:13" x14ac:dyDescent="0.2">
      <c r="B234" s="20">
        <f t="shared" si="30"/>
        <v>176</v>
      </c>
      <c r="C234" s="59">
        <f t="shared" si="31"/>
        <v>40261.354173106563</v>
      </c>
      <c r="D234" s="21">
        <f t="shared" si="28"/>
        <v>16661.430700146524</v>
      </c>
      <c r="E234" s="31">
        <f t="shared" si="32"/>
        <v>23599.923472960039</v>
      </c>
      <c r="F234" s="23">
        <f t="shared" si="29"/>
        <v>40261.354173106563</v>
      </c>
      <c r="G234" s="40">
        <f t="shared" si="33"/>
        <v>3315092.4713647999</v>
      </c>
      <c r="H234" s="32">
        <f t="shared" si="34"/>
        <v>5401090.8058315553</v>
      </c>
      <c r="I234" s="32">
        <f t="shared" si="35"/>
        <v>1684907.5286352003</v>
      </c>
      <c r="J234" s="64"/>
      <c r="M234" s="2">
        <v>15</v>
      </c>
    </row>
    <row r="235" spans="2:13" x14ac:dyDescent="0.2">
      <c r="B235" s="20">
        <f t="shared" si="30"/>
        <v>177</v>
      </c>
      <c r="C235" s="59">
        <f t="shared" si="31"/>
        <v>40261.354173106563</v>
      </c>
      <c r="D235" s="21">
        <f t="shared" si="28"/>
        <v>16779.449167605897</v>
      </c>
      <c r="E235" s="31">
        <f t="shared" si="32"/>
        <v>23481.905005500666</v>
      </c>
      <c r="F235" s="23">
        <f t="shared" si="29"/>
        <v>40261.354173106563</v>
      </c>
      <c r="G235" s="40">
        <f t="shared" si="33"/>
        <v>3298313.0221971939</v>
      </c>
      <c r="H235" s="32">
        <f t="shared" si="34"/>
        <v>5424572.7108370559</v>
      </c>
      <c r="I235" s="32">
        <f t="shared" si="35"/>
        <v>1701686.9778028063</v>
      </c>
      <c r="J235" s="64"/>
      <c r="M235" s="2">
        <v>15</v>
      </c>
    </row>
    <row r="236" spans="2:13" x14ac:dyDescent="0.2">
      <c r="B236" s="20">
        <f t="shared" si="30"/>
        <v>178</v>
      </c>
      <c r="C236" s="59">
        <f t="shared" si="31"/>
        <v>40261.354173106563</v>
      </c>
      <c r="D236" s="21">
        <f t="shared" si="28"/>
        <v>16898.303599209772</v>
      </c>
      <c r="E236" s="31">
        <f t="shared" si="32"/>
        <v>23363.050573896791</v>
      </c>
      <c r="F236" s="23">
        <f t="shared" si="29"/>
        <v>40261.354173106563</v>
      </c>
      <c r="G236" s="40">
        <f t="shared" si="33"/>
        <v>3281414.7185979839</v>
      </c>
      <c r="H236" s="32">
        <f t="shared" si="34"/>
        <v>5447935.7614109525</v>
      </c>
      <c r="I236" s="32">
        <f t="shared" si="35"/>
        <v>1718585.2814020161</v>
      </c>
      <c r="J236" s="64"/>
      <c r="M236" s="2">
        <v>15</v>
      </c>
    </row>
    <row r="237" spans="2:13" x14ac:dyDescent="0.2">
      <c r="B237" s="20">
        <f t="shared" si="30"/>
        <v>179</v>
      </c>
      <c r="C237" s="59">
        <f t="shared" si="31"/>
        <v>40261.354173106563</v>
      </c>
      <c r="D237" s="21">
        <f t="shared" si="28"/>
        <v>17017.999916370842</v>
      </c>
      <c r="E237" s="31">
        <f t="shared" si="32"/>
        <v>23243.354256735722</v>
      </c>
      <c r="F237" s="23">
        <f t="shared" si="29"/>
        <v>40261.354173106563</v>
      </c>
      <c r="G237" s="40">
        <f t="shared" si="33"/>
        <v>3264396.718681613</v>
      </c>
      <c r="H237" s="32">
        <f t="shared" si="34"/>
        <v>5471179.1156676887</v>
      </c>
      <c r="I237" s="32">
        <f t="shared" si="35"/>
        <v>1735603.281318387</v>
      </c>
      <c r="J237" s="64"/>
      <c r="M237" s="2">
        <v>15</v>
      </c>
    </row>
    <row r="238" spans="2:13" x14ac:dyDescent="0.2">
      <c r="B238" s="20">
        <f t="shared" si="30"/>
        <v>180</v>
      </c>
      <c r="C238" s="59">
        <f t="shared" si="31"/>
        <v>40261.354173106563</v>
      </c>
      <c r="D238" s="21">
        <f t="shared" si="28"/>
        <v>17138.544082445136</v>
      </c>
      <c r="E238" s="31">
        <f t="shared" si="32"/>
        <v>23122.810090661427</v>
      </c>
      <c r="F238" s="23">
        <f t="shared" si="29"/>
        <v>40261.354173106563</v>
      </c>
      <c r="G238" s="40">
        <f t="shared" si="33"/>
        <v>3247258.1745991679</v>
      </c>
      <c r="H238" s="32">
        <f t="shared" si="34"/>
        <v>5494301.9257583497</v>
      </c>
      <c r="I238" s="32">
        <f t="shared" si="35"/>
        <v>1752741.8254008321</v>
      </c>
      <c r="J238" s="64">
        <f>IF(E237&gt;0, J226, 0)*(1+D17)</f>
        <v>0</v>
      </c>
      <c r="M238" s="2">
        <v>15</v>
      </c>
    </row>
    <row r="239" spans="2:13" x14ac:dyDescent="0.2">
      <c r="B239" s="20">
        <f t="shared" si="30"/>
        <v>181</v>
      </c>
      <c r="C239" s="59">
        <f>IF(G238&gt;$D$10, C238, G238+E239)*(1+D18)</f>
        <v>40261.354173106563</v>
      </c>
      <c r="D239" s="21">
        <f t="shared" si="28"/>
        <v>17259.942103029123</v>
      </c>
      <c r="E239" s="31">
        <f t="shared" si="32"/>
        <v>23001.41207007744</v>
      </c>
      <c r="F239" s="23">
        <f t="shared" si="29"/>
        <v>40261.354173106563</v>
      </c>
      <c r="G239" s="40">
        <f t="shared" si="33"/>
        <v>3229998.2324961387</v>
      </c>
      <c r="H239" s="32">
        <f t="shared" si="34"/>
        <v>5517303.3378284276</v>
      </c>
      <c r="I239" s="32">
        <f t="shared" si="35"/>
        <v>1770001.7675038613</v>
      </c>
      <c r="J239" s="64"/>
      <c r="M239" s="2">
        <v>16</v>
      </c>
    </row>
    <row r="240" spans="2:13" x14ac:dyDescent="0.2">
      <c r="B240" s="20">
        <f t="shared" si="30"/>
        <v>182</v>
      </c>
      <c r="C240" s="59">
        <f t="shared" si="31"/>
        <v>40261.354173106563</v>
      </c>
      <c r="D240" s="21">
        <f t="shared" si="28"/>
        <v>17382.200026258914</v>
      </c>
      <c r="E240" s="31">
        <f t="shared" si="32"/>
        <v>22879.15414684765</v>
      </c>
      <c r="F240" s="23">
        <f t="shared" si="29"/>
        <v>40261.354173106563</v>
      </c>
      <c r="G240" s="40">
        <f t="shared" si="33"/>
        <v>3212616.0324698798</v>
      </c>
      <c r="H240" s="32">
        <f t="shared" si="34"/>
        <v>5540182.4919752749</v>
      </c>
      <c r="I240" s="32">
        <f t="shared" si="35"/>
        <v>1787383.9675301202</v>
      </c>
      <c r="J240" s="64"/>
      <c r="M240" s="2">
        <v>16</v>
      </c>
    </row>
    <row r="241" spans="2:13" x14ac:dyDescent="0.2">
      <c r="B241" s="20">
        <f t="shared" si="30"/>
        <v>183</v>
      </c>
      <c r="C241" s="59">
        <f t="shared" si="31"/>
        <v>40261.354173106563</v>
      </c>
      <c r="D241" s="21">
        <f t="shared" si="28"/>
        <v>17505.32394311158</v>
      </c>
      <c r="E241" s="31">
        <f t="shared" si="32"/>
        <v>22756.030229994984</v>
      </c>
      <c r="F241" s="23">
        <f t="shared" si="29"/>
        <v>40261.354173106563</v>
      </c>
      <c r="G241" s="40">
        <f t="shared" si="33"/>
        <v>3195110.7085267683</v>
      </c>
      <c r="H241" s="32">
        <f t="shared" si="34"/>
        <v>5562938.5222052699</v>
      </c>
      <c r="I241" s="32">
        <f t="shared" si="35"/>
        <v>1804889.2914732317</v>
      </c>
      <c r="J241" s="64"/>
      <c r="M241" s="2">
        <v>16</v>
      </c>
    </row>
    <row r="242" spans="2:13" x14ac:dyDescent="0.2">
      <c r="B242" s="20">
        <f t="shared" si="30"/>
        <v>184</v>
      </c>
      <c r="C242" s="59">
        <f t="shared" si="31"/>
        <v>40261.354173106563</v>
      </c>
      <c r="D242" s="21">
        <f t="shared" si="28"/>
        <v>17629.319987708619</v>
      </c>
      <c r="E242" s="31">
        <f t="shared" si="32"/>
        <v>22632.034185397944</v>
      </c>
      <c r="F242" s="23">
        <f t="shared" si="29"/>
        <v>40261.354173106563</v>
      </c>
      <c r="G242" s="40">
        <f t="shared" si="33"/>
        <v>3177481.3885390596</v>
      </c>
      <c r="H242" s="32">
        <f t="shared" si="34"/>
        <v>5585570.5563906683</v>
      </c>
      <c r="I242" s="32">
        <f t="shared" si="35"/>
        <v>1822518.6114609404</v>
      </c>
      <c r="J242" s="64"/>
      <c r="M242" s="2">
        <v>16</v>
      </c>
    </row>
    <row r="243" spans="2:13" x14ac:dyDescent="0.2">
      <c r="B243" s="20">
        <f t="shared" si="30"/>
        <v>185</v>
      </c>
      <c r="C243" s="59">
        <f t="shared" si="31"/>
        <v>40261.354173106563</v>
      </c>
      <c r="D243" s="21">
        <f t="shared" si="28"/>
        <v>17754.194337621553</v>
      </c>
      <c r="E243" s="31">
        <f t="shared" si="32"/>
        <v>22507.15983548501</v>
      </c>
      <c r="F243" s="23">
        <f t="shared" si="29"/>
        <v>40261.354173106563</v>
      </c>
      <c r="G243" s="40">
        <f t="shared" si="33"/>
        <v>3159727.1942014382</v>
      </c>
      <c r="H243" s="32">
        <f t="shared" si="34"/>
        <v>5608077.7162261531</v>
      </c>
      <c r="I243" s="32">
        <f t="shared" si="35"/>
        <v>1840272.805798562</v>
      </c>
      <c r="J243" s="64"/>
      <c r="M243" s="2">
        <v>16</v>
      </c>
    </row>
    <row r="244" spans="2:13" x14ac:dyDescent="0.2">
      <c r="B244" s="20">
        <f t="shared" si="30"/>
        <v>186</v>
      </c>
      <c r="C244" s="59">
        <f t="shared" si="31"/>
        <v>40261.354173106563</v>
      </c>
      <c r="D244" s="21">
        <f t="shared" si="28"/>
        <v>17879.95321417971</v>
      </c>
      <c r="E244" s="31">
        <f t="shared" si="32"/>
        <v>22381.400958926853</v>
      </c>
      <c r="F244" s="23">
        <f t="shared" si="29"/>
        <v>40261.354173106563</v>
      </c>
      <c r="G244" s="40">
        <f t="shared" si="33"/>
        <v>3141847.2409872585</v>
      </c>
      <c r="H244" s="32">
        <f t="shared" si="34"/>
        <v>5630459.1171850795</v>
      </c>
      <c r="I244" s="32">
        <f t="shared" si="35"/>
        <v>1858152.7590127417</v>
      </c>
      <c r="J244" s="64"/>
      <c r="M244" s="2">
        <v>16</v>
      </c>
    </row>
    <row r="245" spans="2:13" x14ac:dyDescent="0.2">
      <c r="B245" s="20">
        <f t="shared" si="30"/>
        <v>187</v>
      </c>
      <c r="C245" s="59">
        <f t="shared" si="31"/>
        <v>40261.354173106563</v>
      </c>
      <c r="D245" s="21">
        <f t="shared" si="28"/>
        <v>18006.602882780149</v>
      </c>
      <c r="E245" s="31">
        <f t="shared" si="32"/>
        <v>22254.751290326414</v>
      </c>
      <c r="F245" s="23">
        <f t="shared" si="29"/>
        <v>40261.354173106563</v>
      </c>
      <c r="G245" s="40">
        <f t="shared" si="33"/>
        <v>3123840.6381044784</v>
      </c>
      <c r="H245" s="32">
        <f t="shared" si="34"/>
        <v>5652713.8684754055</v>
      </c>
      <c r="I245" s="32">
        <f t="shared" si="35"/>
        <v>1876159.3618955219</v>
      </c>
      <c r="J245" s="64"/>
      <c r="M245" s="2">
        <v>16</v>
      </c>
    </row>
    <row r="246" spans="2:13" x14ac:dyDescent="0.2">
      <c r="B246" s="20">
        <f t="shared" si="30"/>
        <v>188</v>
      </c>
      <c r="C246" s="59">
        <f t="shared" si="31"/>
        <v>40261.354173106563</v>
      </c>
      <c r="D246" s="21">
        <f t="shared" si="28"/>
        <v>18134.149653199842</v>
      </c>
      <c r="E246" s="31">
        <f t="shared" si="32"/>
        <v>22127.204519906722</v>
      </c>
      <c r="F246" s="23">
        <f t="shared" si="29"/>
        <v>40261.354173106563</v>
      </c>
      <c r="G246" s="40">
        <f t="shared" si="33"/>
        <v>3105706.4884512783</v>
      </c>
      <c r="H246" s="32">
        <f t="shared" si="34"/>
        <v>5674841.0729953125</v>
      </c>
      <c r="I246" s="32">
        <f t="shared" si="35"/>
        <v>1894293.5115487217</v>
      </c>
      <c r="J246" s="64"/>
      <c r="M246" s="2">
        <v>16</v>
      </c>
    </row>
    <row r="247" spans="2:13" x14ac:dyDescent="0.2">
      <c r="B247" s="20">
        <f t="shared" si="30"/>
        <v>189</v>
      </c>
      <c r="C247" s="59">
        <f t="shared" si="31"/>
        <v>40261.354173106563</v>
      </c>
      <c r="D247" s="21">
        <f t="shared" si="28"/>
        <v>18262.599879910005</v>
      </c>
      <c r="E247" s="31">
        <f t="shared" si="32"/>
        <v>21998.754293196558</v>
      </c>
      <c r="F247" s="23">
        <f t="shared" si="29"/>
        <v>40261.354173106563</v>
      </c>
      <c r="G247" s="40">
        <f t="shared" si="33"/>
        <v>3087443.8885713685</v>
      </c>
      <c r="H247" s="32">
        <f t="shared" si="34"/>
        <v>5696839.8272885093</v>
      </c>
      <c r="I247" s="32">
        <f t="shared" si="35"/>
        <v>1912556.1114286317</v>
      </c>
      <c r="J247" s="64"/>
      <c r="M247" s="2">
        <v>16</v>
      </c>
    </row>
    <row r="248" spans="2:13" x14ac:dyDescent="0.2">
      <c r="B248" s="20">
        <f t="shared" si="30"/>
        <v>190</v>
      </c>
      <c r="C248" s="59">
        <f t="shared" si="31"/>
        <v>40261.354173106563</v>
      </c>
      <c r="D248" s="21">
        <f t="shared" si="28"/>
        <v>18391.959962392702</v>
      </c>
      <c r="E248" s="31">
        <f t="shared" si="32"/>
        <v>21869.394210713861</v>
      </c>
      <c r="F248" s="23">
        <f t="shared" si="29"/>
        <v>40261.354173106563</v>
      </c>
      <c r="G248" s="40">
        <f t="shared" si="33"/>
        <v>3069051.9286089758</v>
      </c>
      <c r="H248" s="32">
        <f t="shared" si="34"/>
        <v>5718709.2214992233</v>
      </c>
      <c r="I248" s="32">
        <f t="shared" si="35"/>
        <v>1930948.0713910244</v>
      </c>
      <c r="J248" s="64"/>
      <c r="M248" s="2">
        <v>16</v>
      </c>
    </row>
    <row r="249" spans="2:13" x14ac:dyDescent="0.2">
      <c r="B249" s="20">
        <f t="shared" si="30"/>
        <v>191</v>
      </c>
      <c r="C249" s="59">
        <f t="shared" si="31"/>
        <v>40261.354173106563</v>
      </c>
      <c r="D249" s="21">
        <f t="shared" si="28"/>
        <v>18522.236345459649</v>
      </c>
      <c r="E249" s="31">
        <f t="shared" si="32"/>
        <v>21739.117827646915</v>
      </c>
      <c r="F249" s="23">
        <f t="shared" si="29"/>
        <v>40261.354173106563</v>
      </c>
      <c r="G249" s="40">
        <f t="shared" si="33"/>
        <v>3050529.6922635161</v>
      </c>
      <c r="H249" s="32">
        <f t="shared" si="34"/>
        <v>5740448.3393268706</v>
      </c>
      <c r="I249" s="32">
        <f t="shared" si="35"/>
        <v>1949470.3077364841</v>
      </c>
      <c r="J249" s="64"/>
      <c r="M249" s="2">
        <v>16</v>
      </c>
    </row>
    <row r="250" spans="2:13" x14ac:dyDescent="0.2">
      <c r="B250" s="20">
        <f t="shared" si="30"/>
        <v>192</v>
      </c>
      <c r="C250" s="59">
        <f t="shared" si="31"/>
        <v>40261.354173106563</v>
      </c>
      <c r="D250" s="21">
        <f t="shared" si="28"/>
        <v>18653.435519573322</v>
      </c>
      <c r="E250" s="31">
        <f t="shared" si="32"/>
        <v>21607.918653533241</v>
      </c>
      <c r="F250" s="23">
        <f t="shared" si="29"/>
        <v>40261.354173106563</v>
      </c>
      <c r="G250" s="40">
        <f t="shared" si="33"/>
        <v>3031876.2567439429</v>
      </c>
      <c r="H250" s="32">
        <f t="shared" si="34"/>
        <v>5762056.2579804035</v>
      </c>
      <c r="I250" s="32">
        <f t="shared" si="35"/>
        <v>1968123.7432560574</v>
      </c>
      <c r="J250" s="64">
        <f>IF(E249&gt;0, J238, 0)*(1+D17)</f>
        <v>0</v>
      </c>
      <c r="M250" s="2">
        <v>16</v>
      </c>
    </row>
    <row r="251" spans="2:13" x14ac:dyDescent="0.2">
      <c r="B251" s="20">
        <f t="shared" si="30"/>
        <v>193</v>
      </c>
      <c r="C251" s="59">
        <f>IF(G250&gt;$D$10, C250, G250+E251)*(1+D18)</f>
        <v>40261.354173106563</v>
      </c>
      <c r="D251" s="21">
        <f t="shared" si="28"/>
        <v>18785.564021170299</v>
      </c>
      <c r="E251" s="31">
        <f t="shared" si="32"/>
        <v>21475.790151936264</v>
      </c>
      <c r="F251" s="23">
        <f t="shared" si="29"/>
        <v>40261.354173106563</v>
      </c>
      <c r="G251" s="40">
        <f t="shared" si="33"/>
        <v>3013090.6927227727</v>
      </c>
      <c r="H251" s="32">
        <f t="shared" si="34"/>
        <v>5783532.0481323395</v>
      </c>
      <c r="I251" s="32">
        <f t="shared" si="35"/>
        <v>1986909.3072772278</v>
      </c>
      <c r="J251" s="64"/>
      <c r="M251" s="2">
        <v>17</v>
      </c>
    </row>
    <row r="252" spans="2:13" x14ac:dyDescent="0.2">
      <c r="B252" s="20">
        <f t="shared" si="30"/>
        <v>194</v>
      </c>
      <c r="C252" s="59">
        <f t="shared" si="31"/>
        <v>40261.354173106563</v>
      </c>
      <c r="D252" s="21">
        <f t="shared" ref="D252:D315" si="36">C252-E252+J252</f>
        <v>18918.62843298692</v>
      </c>
      <c r="E252" s="31">
        <f t="shared" si="32"/>
        <v>21342.725740119644</v>
      </c>
      <c r="F252" s="23">
        <f t="shared" ref="F252:F315" si="37">D252+E252</f>
        <v>40261.354173106563</v>
      </c>
      <c r="G252" s="40">
        <f t="shared" si="33"/>
        <v>2994172.0642897859</v>
      </c>
      <c r="H252" s="32">
        <f t="shared" si="34"/>
        <v>5804874.7738724593</v>
      </c>
      <c r="I252" s="32">
        <f t="shared" si="35"/>
        <v>2005827.9357102148</v>
      </c>
      <c r="J252" s="64"/>
      <c r="M252" s="2">
        <v>17</v>
      </c>
    </row>
    <row r="253" spans="2:13" x14ac:dyDescent="0.2">
      <c r="B253" s="20">
        <f t="shared" ref="B253:B316" si="38">B252+1</f>
        <v>195</v>
      </c>
      <c r="C253" s="59">
        <f t="shared" ref="C253:C316" si="39">IF(G252&gt;$D$10, C252, G252+E253)</f>
        <v>40261.354173106563</v>
      </c>
      <c r="D253" s="21">
        <f t="shared" si="36"/>
        <v>19052.635384387246</v>
      </c>
      <c r="E253" s="31">
        <f t="shared" ref="E253:E316" si="40">IF(G252&gt;=0, G252*$D$5/12, 0)</f>
        <v>21208.718788719318</v>
      </c>
      <c r="F253" s="23">
        <f t="shared" si="37"/>
        <v>40261.354173106563</v>
      </c>
      <c r="G253" s="40">
        <f t="shared" ref="G253:G316" si="41">MAX(G252-D253, 0)</f>
        <v>2975119.4289053986</v>
      </c>
      <c r="H253" s="32">
        <f t="shared" ref="H253:H316" si="42">IF(G252&gt;0, H252+E253, 0)</f>
        <v>5826083.492661179</v>
      </c>
      <c r="I253" s="32">
        <f t="shared" ref="I253:I316" si="43">IF(G252&gt;0, I252+D253, 0)</f>
        <v>2024880.5710946021</v>
      </c>
      <c r="J253" s="64"/>
      <c r="M253" s="2">
        <v>17</v>
      </c>
    </row>
    <row r="254" spans="2:13" x14ac:dyDescent="0.2">
      <c r="B254" s="20">
        <f t="shared" si="38"/>
        <v>196</v>
      </c>
      <c r="C254" s="59">
        <f t="shared" si="39"/>
        <v>40261.354173106563</v>
      </c>
      <c r="D254" s="21">
        <f t="shared" si="36"/>
        <v>19187.59155169332</v>
      </c>
      <c r="E254" s="31">
        <f t="shared" si="40"/>
        <v>21073.762621413243</v>
      </c>
      <c r="F254" s="23">
        <f t="shared" si="37"/>
        <v>40261.354173106563</v>
      </c>
      <c r="G254" s="40">
        <f t="shared" si="41"/>
        <v>2955931.8373537054</v>
      </c>
      <c r="H254" s="32">
        <f t="shared" si="42"/>
        <v>5847157.255282592</v>
      </c>
      <c r="I254" s="32">
        <f t="shared" si="43"/>
        <v>2044068.1626462955</v>
      </c>
      <c r="J254" s="64"/>
      <c r="M254" s="2">
        <v>17</v>
      </c>
    </row>
    <row r="255" spans="2:13" x14ac:dyDescent="0.2">
      <c r="B255" s="20">
        <f t="shared" si="38"/>
        <v>197</v>
      </c>
      <c r="C255" s="59">
        <f t="shared" si="39"/>
        <v>40261.354173106563</v>
      </c>
      <c r="D255" s="21">
        <f t="shared" si="36"/>
        <v>19323.503658517813</v>
      </c>
      <c r="E255" s="31">
        <f t="shared" si="40"/>
        <v>20937.85051458875</v>
      </c>
      <c r="F255" s="23">
        <f t="shared" si="37"/>
        <v>40261.354173106563</v>
      </c>
      <c r="G255" s="40">
        <f t="shared" si="41"/>
        <v>2936608.3336951877</v>
      </c>
      <c r="H255" s="32">
        <f t="shared" si="42"/>
        <v>5868095.1057971809</v>
      </c>
      <c r="I255" s="32">
        <f t="shared" si="43"/>
        <v>2063391.6663048132</v>
      </c>
      <c r="J255" s="64"/>
      <c r="M255" s="2">
        <v>17</v>
      </c>
    </row>
    <row r="256" spans="2:13" x14ac:dyDescent="0.2">
      <c r="B256" s="20">
        <f t="shared" si="38"/>
        <v>198</v>
      </c>
      <c r="C256" s="59">
        <f t="shared" si="39"/>
        <v>40261.354173106563</v>
      </c>
      <c r="D256" s="21">
        <f t="shared" si="36"/>
        <v>19460.378476098984</v>
      </c>
      <c r="E256" s="31">
        <f t="shared" si="40"/>
        <v>20800.97569700758</v>
      </c>
      <c r="F256" s="23">
        <f t="shared" si="37"/>
        <v>40261.354173106563</v>
      </c>
      <c r="G256" s="40">
        <f t="shared" si="41"/>
        <v>2917147.9552190886</v>
      </c>
      <c r="H256" s="32">
        <f t="shared" si="42"/>
        <v>5888896.0814941889</v>
      </c>
      <c r="I256" s="32">
        <f t="shared" si="43"/>
        <v>2082852.0447809121</v>
      </c>
      <c r="J256" s="64"/>
      <c r="M256" s="2">
        <v>17</v>
      </c>
    </row>
    <row r="257" spans="2:13" x14ac:dyDescent="0.2">
      <c r="B257" s="20">
        <f t="shared" si="38"/>
        <v>199</v>
      </c>
      <c r="C257" s="59">
        <f t="shared" si="39"/>
        <v>40261.354173106563</v>
      </c>
      <c r="D257" s="21">
        <f t="shared" si="36"/>
        <v>19598.222823638018</v>
      </c>
      <c r="E257" s="31">
        <f t="shared" si="40"/>
        <v>20663.131349468546</v>
      </c>
      <c r="F257" s="23">
        <f t="shared" si="37"/>
        <v>40261.354173106563</v>
      </c>
      <c r="G257" s="40">
        <f t="shared" si="41"/>
        <v>2897549.7323954506</v>
      </c>
      <c r="H257" s="32">
        <f t="shared" si="42"/>
        <v>5909559.2128436575</v>
      </c>
      <c r="I257" s="32">
        <f t="shared" si="43"/>
        <v>2102450.2676045503</v>
      </c>
      <c r="J257" s="64"/>
      <c r="M257" s="2">
        <v>17</v>
      </c>
    </row>
    <row r="258" spans="2:13" x14ac:dyDescent="0.2">
      <c r="B258" s="20">
        <f t="shared" si="38"/>
        <v>200</v>
      </c>
      <c r="C258" s="59">
        <f t="shared" si="39"/>
        <v>40261.354173106563</v>
      </c>
      <c r="D258" s="21">
        <f t="shared" si="36"/>
        <v>19737.043568638786</v>
      </c>
      <c r="E258" s="31">
        <f t="shared" si="40"/>
        <v>20524.310604467777</v>
      </c>
      <c r="F258" s="23">
        <f t="shared" si="37"/>
        <v>40261.354173106563</v>
      </c>
      <c r="G258" s="40">
        <f t="shared" si="41"/>
        <v>2877812.688826812</v>
      </c>
      <c r="H258" s="32">
        <f t="shared" si="42"/>
        <v>5930083.5234481255</v>
      </c>
      <c r="I258" s="32">
        <f t="shared" si="43"/>
        <v>2122187.311173189</v>
      </c>
      <c r="J258" s="64"/>
      <c r="M258" s="2">
        <v>17</v>
      </c>
    </row>
    <row r="259" spans="2:13" x14ac:dyDescent="0.2">
      <c r="B259" s="20">
        <f t="shared" si="38"/>
        <v>201</v>
      </c>
      <c r="C259" s="59">
        <f t="shared" si="39"/>
        <v>40261.354173106563</v>
      </c>
      <c r="D259" s="21">
        <f t="shared" si="36"/>
        <v>19876.847627249979</v>
      </c>
      <c r="E259" s="31">
        <f t="shared" si="40"/>
        <v>20384.506545856584</v>
      </c>
      <c r="F259" s="23">
        <f t="shared" si="37"/>
        <v>40261.354173106563</v>
      </c>
      <c r="G259" s="40">
        <f t="shared" si="41"/>
        <v>2857935.841199562</v>
      </c>
      <c r="H259" s="32">
        <f t="shared" si="42"/>
        <v>5950468.0299939821</v>
      </c>
      <c r="I259" s="32">
        <f t="shared" si="43"/>
        <v>2142064.158800439</v>
      </c>
      <c r="J259" s="64"/>
      <c r="M259" s="2">
        <v>17</v>
      </c>
    </row>
    <row r="260" spans="2:13" x14ac:dyDescent="0.2">
      <c r="B260" s="20">
        <f t="shared" si="38"/>
        <v>202</v>
      </c>
      <c r="C260" s="59">
        <f t="shared" si="39"/>
        <v>40261.354173106563</v>
      </c>
      <c r="D260" s="21">
        <f t="shared" si="36"/>
        <v>20017.641964609666</v>
      </c>
      <c r="E260" s="31">
        <f t="shared" si="40"/>
        <v>20243.712208496898</v>
      </c>
      <c r="F260" s="23">
        <f t="shared" si="37"/>
        <v>40261.354173106563</v>
      </c>
      <c r="G260" s="40">
        <f t="shared" si="41"/>
        <v>2837918.1992349522</v>
      </c>
      <c r="H260" s="32">
        <f t="shared" si="42"/>
        <v>5970711.7422024794</v>
      </c>
      <c r="I260" s="32">
        <f t="shared" si="43"/>
        <v>2162081.8007650487</v>
      </c>
      <c r="J260" s="64"/>
      <c r="M260" s="2">
        <v>17</v>
      </c>
    </row>
    <row r="261" spans="2:13" x14ac:dyDescent="0.2">
      <c r="B261" s="20">
        <f t="shared" si="38"/>
        <v>203</v>
      </c>
      <c r="C261" s="59">
        <f t="shared" si="39"/>
        <v>40261.354173106563</v>
      </c>
      <c r="D261" s="21">
        <f t="shared" si="36"/>
        <v>20159.433595192317</v>
      </c>
      <c r="E261" s="31">
        <f t="shared" si="40"/>
        <v>20101.920577914247</v>
      </c>
      <c r="F261" s="23">
        <f t="shared" si="37"/>
        <v>40261.354173106563</v>
      </c>
      <c r="G261" s="40">
        <f t="shared" si="41"/>
        <v>2817758.7656397601</v>
      </c>
      <c r="H261" s="32">
        <f t="shared" si="42"/>
        <v>5990813.6627803938</v>
      </c>
      <c r="I261" s="32">
        <f t="shared" si="43"/>
        <v>2182241.2343602409</v>
      </c>
      <c r="J261" s="64"/>
      <c r="M261" s="2">
        <v>17</v>
      </c>
    </row>
    <row r="262" spans="2:13" x14ac:dyDescent="0.2">
      <c r="B262" s="20">
        <f t="shared" si="38"/>
        <v>204</v>
      </c>
      <c r="C262" s="59">
        <f t="shared" si="39"/>
        <v>40261.354173106563</v>
      </c>
      <c r="D262" s="21">
        <f t="shared" si="36"/>
        <v>20302.229583158263</v>
      </c>
      <c r="E262" s="31">
        <f t="shared" si="40"/>
        <v>19959.1245899483</v>
      </c>
      <c r="F262" s="23">
        <f t="shared" si="37"/>
        <v>40261.354173106563</v>
      </c>
      <c r="G262" s="40">
        <f t="shared" si="41"/>
        <v>2797456.5360566019</v>
      </c>
      <c r="H262" s="32">
        <f t="shared" si="42"/>
        <v>6010772.7873703418</v>
      </c>
      <c r="I262" s="32">
        <f t="shared" si="43"/>
        <v>2202543.463943399</v>
      </c>
      <c r="J262" s="64">
        <f>IF(E261&gt;0, J250, 0)*(1+D17)</f>
        <v>0</v>
      </c>
      <c r="M262" s="2">
        <v>17</v>
      </c>
    </row>
    <row r="263" spans="2:13" x14ac:dyDescent="0.2">
      <c r="B263" s="20">
        <f t="shared" si="38"/>
        <v>205</v>
      </c>
      <c r="C263" s="59">
        <f>IF(G262&gt;$D$10, C262, G262+E263)*(1+D18)</f>
        <v>40261.354173106563</v>
      </c>
      <c r="D263" s="21">
        <f t="shared" si="36"/>
        <v>20446.03704270563</v>
      </c>
      <c r="E263" s="31">
        <f t="shared" si="40"/>
        <v>19815.317130400934</v>
      </c>
      <c r="F263" s="23">
        <f t="shared" si="37"/>
        <v>40261.354173106563</v>
      </c>
      <c r="G263" s="40">
        <f t="shared" si="41"/>
        <v>2777010.4990138961</v>
      </c>
      <c r="H263" s="32">
        <f t="shared" si="42"/>
        <v>6030588.1045007426</v>
      </c>
      <c r="I263" s="32">
        <f t="shared" si="43"/>
        <v>2222989.5009861048</v>
      </c>
      <c r="J263" s="64"/>
      <c r="M263" s="2">
        <v>18</v>
      </c>
    </row>
    <row r="264" spans="2:13" x14ac:dyDescent="0.2">
      <c r="B264" s="20">
        <f t="shared" si="38"/>
        <v>206</v>
      </c>
      <c r="C264" s="59">
        <f t="shared" si="39"/>
        <v>40261.354173106563</v>
      </c>
      <c r="D264" s="21">
        <f t="shared" si="36"/>
        <v>20590.863138424796</v>
      </c>
      <c r="E264" s="31">
        <f t="shared" si="40"/>
        <v>19670.491034681767</v>
      </c>
      <c r="F264" s="23">
        <f t="shared" si="37"/>
        <v>40261.354173106563</v>
      </c>
      <c r="G264" s="40">
        <f t="shared" si="41"/>
        <v>2756419.6358754714</v>
      </c>
      <c r="H264" s="32">
        <f t="shared" si="42"/>
        <v>6050258.5955354245</v>
      </c>
      <c r="I264" s="32">
        <f t="shared" si="43"/>
        <v>2243580.3641245295</v>
      </c>
      <c r="J264" s="64"/>
      <c r="M264" s="2">
        <v>18</v>
      </c>
    </row>
    <row r="265" spans="2:13" x14ac:dyDescent="0.2">
      <c r="B265" s="20">
        <f t="shared" si="38"/>
        <v>207</v>
      </c>
      <c r="C265" s="59">
        <f t="shared" si="39"/>
        <v>40261.354173106563</v>
      </c>
      <c r="D265" s="21">
        <f t="shared" si="36"/>
        <v>20736.715085655305</v>
      </c>
      <c r="E265" s="31">
        <f t="shared" si="40"/>
        <v>19524.639087451258</v>
      </c>
      <c r="F265" s="23">
        <f t="shared" si="37"/>
        <v>40261.354173106563</v>
      </c>
      <c r="G265" s="40">
        <f t="shared" si="41"/>
        <v>2735682.920789816</v>
      </c>
      <c r="H265" s="32">
        <f t="shared" si="42"/>
        <v>6069783.2346228762</v>
      </c>
      <c r="I265" s="32">
        <f t="shared" si="43"/>
        <v>2264317.079210185</v>
      </c>
      <c r="J265" s="64"/>
      <c r="M265" s="2">
        <v>18</v>
      </c>
    </row>
    <row r="266" spans="2:13" x14ac:dyDescent="0.2">
      <c r="B266" s="20">
        <f t="shared" si="38"/>
        <v>208</v>
      </c>
      <c r="C266" s="59">
        <f t="shared" si="39"/>
        <v>40261.354173106563</v>
      </c>
      <c r="D266" s="21">
        <f t="shared" si="36"/>
        <v>20883.600150845366</v>
      </c>
      <c r="E266" s="31">
        <f t="shared" si="40"/>
        <v>19377.754022261197</v>
      </c>
      <c r="F266" s="23">
        <f t="shared" si="37"/>
        <v>40261.354173106563</v>
      </c>
      <c r="G266" s="40">
        <f t="shared" si="41"/>
        <v>2714799.3206389705</v>
      </c>
      <c r="H266" s="32">
        <f t="shared" si="42"/>
        <v>6089160.9886451373</v>
      </c>
      <c r="I266" s="32">
        <f t="shared" si="43"/>
        <v>2285200.6793610305</v>
      </c>
      <c r="J266" s="64"/>
      <c r="M266" s="2">
        <v>18</v>
      </c>
    </row>
    <row r="267" spans="2:13" x14ac:dyDescent="0.2">
      <c r="B267" s="20">
        <f t="shared" si="38"/>
        <v>209</v>
      </c>
      <c r="C267" s="59">
        <f t="shared" si="39"/>
        <v>40261.354173106563</v>
      </c>
      <c r="D267" s="21">
        <f t="shared" si="36"/>
        <v>21031.525651913853</v>
      </c>
      <c r="E267" s="31">
        <f t="shared" si="40"/>
        <v>19229.82852119271</v>
      </c>
      <c r="F267" s="23">
        <f t="shared" si="37"/>
        <v>40261.354173106563</v>
      </c>
      <c r="G267" s="40">
        <f t="shared" si="41"/>
        <v>2693767.7949870564</v>
      </c>
      <c r="H267" s="32">
        <f t="shared" si="42"/>
        <v>6108390.8171663303</v>
      </c>
      <c r="I267" s="32">
        <f t="shared" si="43"/>
        <v>2306232.2050129445</v>
      </c>
      <c r="J267" s="64"/>
      <c r="M267" s="2">
        <v>18</v>
      </c>
    </row>
    <row r="268" spans="2:13" x14ac:dyDescent="0.2">
      <c r="B268" s="20">
        <f t="shared" si="38"/>
        <v>210</v>
      </c>
      <c r="C268" s="59">
        <f t="shared" si="39"/>
        <v>40261.354173106563</v>
      </c>
      <c r="D268" s="21">
        <f t="shared" si="36"/>
        <v>21180.498958614913</v>
      </c>
      <c r="E268" s="31">
        <f t="shared" si="40"/>
        <v>19080.85521449165</v>
      </c>
      <c r="F268" s="23">
        <f t="shared" si="37"/>
        <v>40261.354173106563</v>
      </c>
      <c r="G268" s="40">
        <f t="shared" si="41"/>
        <v>2672587.2960284413</v>
      </c>
      <c r="H268" s="32">
        <f t="shared" si="42"/>
        <v>6127471.6723808218</v>
      </c>
      <c r="I268" s="32">
        <f t="shared" si="43"/>
        <v>2327412.7039715596</v>
      </c>
      <c r="J268" s="64"/>
      <c r="M268" s="2">
        <v>18</v>
      </c>
    </row>
    <row r="269" spans="2:13" x14ac:dyDescent="0.2">
      <c r="B269" s="20">
        <f t="shared" si="38"/>
        <v>211</v>
      </c>
      <c r="C269" s="59">
        <f t="shared" si="39"/>
        <v>40261.354173106563</v>
      </c>
      <c r="D269" s="21">
        <f t="shared" si="36"/>
        <v>21330.527492905105</v>
      </c>
      <c r="E269" s="31">
        <f t="shared" si="40"/>
        <v>18930.826680201459</v>
      </c>
      <c r="F269" s="23">
        <f t="shared" si="37"/>
        <v>40261.354173106563</v>
      </c>
      <c r="G269" s="40">
        <f t="shared" si="41"/>
        <v>2651256.7685355362</v>
      </c>
      <c r="H269" s="32">
        <f t="shared" si="42"/>
        <v>6146402.4990610229</v>
      </c>
      <c r="I269" s="32">
        <f t="shared" si="43"/>
        <v>2348743.2314644647</v>
      </c>
      <c r="J269" s="64"/>
      <c r="M269" s="2">
        <v>18</v>
      </c>
    </row>
    <row r="270" spans="2:13" x14ac:dyDescent="0.2">
      <c r="B270" s="20">
        <f t="shared" si="38"/>
        <v>212</v>
      </c>
      <c r="C270" s="59">
        <f t="shared" si="39"/>
        <v>40261.354173106563</v>
      </c>
      <c r="D270" s="21">
        <f t="shared" si="36"/>
        <v>21481.618729313181</v>
      </c>
      <c r="E270" s="31">
        <f t="shared" si="40"/>
        <v>18779.735443793383</v>
      </c>
      <c r="F270" s="23">
        <f t="shared" si="37"/>
        <v>40261.354173106563</v>
      </c>
      <c r="G270" s="40">
        <f t="shared" si="41"/>
        <v>2629775.1498062229</v>
      </c>
      <c r="H270" s="32">
        <f t="shared" si="42"/>
        <v>6165182.2345048161</v>
      </c>
      <c r="I270" s="32">
        <f t="shared" si="43"/>
        <v>2370224.8501937781</v>
      </c>
      <c r="J270" s="64"/>
      <c r="M270" s="2">
        <v>18</v>
      </c>
    </row>
    <row r="271" spans="2:13" x14ac:dyDescent="0.2">
      <c r="B271" s="20">
        <f t="shared" si="38"/>
        <v>213</v>
      </c>
      <c r="C271" s="59">
        <f t="shared" si="39"/>
        <v>40261.354173106563</v>
      </c>
      <c r="D271" s="21">
        <f t="shared" si="36"/>
        <v>21633.780195312484</v>
      </c>
      <c r="E271" s="31">
        <f t="shared" si="40"/>
        <v>18627.57397779408</v>
      </c>
      <c r="F271" s="23">
        <f t="shared" si="37"/>
        <v>40261.354173106563</v>
      </c>
      <c r="G271" s="40">
        <f t="shared" si="41"/>
        <v>2608141.3696109103</v>
      </c>
      <c r="H271" s="32">
        <f t="shared" si="42"/>
        <v>6183809.8084826106</v>
      </c>
      <c r="I271" s="32">
        <f t="shared" si="43"/>
        <v>2391858.6303890906</v>
      </c>
      <c r="J271" s="64"/>
      <c r="M271" s="2">
        <v>18</v>
      </c>
    </row>
    <row r="272" spans="2:13" x14ac:dyDescent="0.2">
      <c r="B272" s="20">
        <f t="shared" si="38"/>
        <v>214</v>
      </c>
      <c r="C272" s="59">
        <f t="shared" si="39"/>
        <v>40261.354173106563</v>
      </c>
      <c r="D272" s="21">
        <f t="shared" si="36"/>
        <v>21787.019471695949</v>
      </c>
      <c r="E272" s="31">
        <f t="shared" si="40"/>
        <v>18474.334701410615</v>
      </c>
      <c r="F272" s="23">
        <f t="shared" si="37"/>
        <v>40261.354173106563</v>
      </c>
      <c r="G272" s="40">
        <f t="shared" si="41"/>
        <v>2586354.3501392142</v>
      </c>
      <c r="H272" s="32">
        <f t="shared" si="42"/>
        <v>6202284.1431840211</v>
      </c>
      <c r="I272" s="32">
        <f t="shared" si="43"/>
        <v>2413645.6498607867</v>
      </c>
      <c r="J272" s="64"/>
      <c r="M272" s="2">
        <v>18</v>
      </c>
    </row>
    <row r="273" spans="2:13" x14ac:dyDescent="0.2">
      <c r="B273" s="20">
        <f t="shared" si="38"/>
        <v>215</v>
      </c>
      <c r="C273" s="59">
        <f t="shared" si="39"/>
        <v>40261.354173106563</v>
      </c>
      <c r="D273" s="21">
        <f t="shared" si="36"/>
        <v>21941.344192953795</v>
      </c>
      <c r="E273" s="31">
        <f t="shared" si="40"/>
        <v>18320.009980152769</v>
      </c>
      <c r="F273" s="23">
        <f t="shared" si="37"/>
        <v>40261.354173106563</v>
      </c>
      <c r="G273" s="40">
        <f t="shared" si="41"/>
        <v>2564413.0059462604</v>
      </c>
      <c r="H273" s="32">
        <f t="shared" si="42"/>
        <v>6220604.1531641735</v>
      </c>
      <c r="I273" s="32">
        <f t="shared" si="43"/>
        <v>2435586.9940537405</v>
      </c>
      <c r="J273" s="64"/>
      <c r="M273" s="2">
        <v>18</v>
      </c>
    </row>
    <row r="274" spans="2:13" x14ac:dyDescent="0.2">
      <c r="B274" s="20">
        <f t="shared" si="38"/>
        <v>216</v>
      </c>
      <c r="C274" s="59">
        <f t="shared" si="39"/>
        <v>40261.354173106563</v>
      </c>
      <c r="D274" s="21">
        <f t="shared" si="36"/>
        <v>22096.762047653883</v>
      </c>
      <c r="E274" s="31">
        <f t="shared" si="40"/>
        <v>18164.59212545268</v>
      </c>
      <c r="F274" s="23">
        <f t="shared" si="37"/>
        <v>40261.354173106563</v>
      </c>
      <c r="G274" s="40">
        <f t="shared" si="41"/>
        <v>2542316.2438986064</v>
      </c>
      <c r="H274" s="32">
        <f t="shared" si="42"/>
        <v>6238768.7452896265</v>
      </c>
      <c r="I274" s="32">
        <f t="shared" si="43"/>
        <v>2457683.7561013945</v>
      </c>
      <c r="J274" s="64">
        <f>IF(E273&gt;0, J262, 0)*(1+D17)</f>
        <v>0</v>
      </c>
      <c r="M274" s="2">
        <v>18</v>
      </c>
    </row>
    <row r="275" spans="2:13" x14ac:dyDescent="0.2">
      <c r="B275" s="20">
        <f t="shared" si="38"/>
        <v>217</v>
      </c>
      <c r="C275" s="59">
        <f>IF(G274&gt;$D$10, C274, G274+E275)*(1+D18)</f>
        <v>40261.354173106563</v>
      </c>
      <c r="D275" s="21">
        <f t="shared" si="36"/>
        <v>22253.280778824766</v>
      </c>
      <c r="E275" s="31">
        <f t="shared" si="40"/>
        <v>18008.073394281797</v>
      </c>
      <c r="F275" s="23">
        <f t="shared" si="37"/>
        <v>40261.354173106563</v>
      </c>
      <c r="G275" s="40">
        <f t="shared" si="41"/>
        <v>2520062.9631197816</v>
      </c>
      <c r="H275" s="32">
        <f t="shared" si="42"/>
        <v>6256776.8186839083</v>
      </c>
      <c r="I275" s="32">
        <f t="shared" si="43"/>
        <v>2479937.0368802194</v>
      </c>
      <c r="J275" s="64"/>
      <c r="M275" s="2">
        <v>19</v>
      </c>
    </row>
    <row r="276" spans="2:13" x14ac:dyDescent="0.2">
      <c r="B276" s="20">
        <f t="shared" si="38"/>
        <v>218</v>
      </c>
      <c r="C276" s="59">
        <f t="shared" si="39"/>
        <v>40261.354173106563</v>
      </c>
      <c r="D276" s="21">
        <f t="shared" si="36"/>
        <v>22410.908184341442</v>
      </c>
      <c r="E276" s="31">
        <f t="shared" si="40"/>
        <v>17850.445988765121</v>
      </c>
      <c r="F276" s="23">
        <f t="shared" si="37"/>
        <v>40261.354173106563</v>
      </c>
      <c r="G276" s="40">
        <f t="shared" si="41"/>
        <v>2497652.05493544</v>
      </c>
      <c r="H276" s="32">
        <f t="shared" si="42"/>
        <v>6274627.2646726733</v>
      </c>
      <c r="I276" s="32">
        <f t="shared" si="43"/>
        <v>2502347.945064561</v>
      </c>
      <c r="J276" s="64"/>
      <c r="M276" s="2">
        <v>19</v>
      </c>
    </row>
    <row r="277" spans="2:13" x14ac:dyDescent="0.2">
      <c r="B277" s="20">
        <f t="shared" si="38"/>
        <v>219</v>
      </c>
      <c r="C277" s="59">
        <f t="shared" si="39"/>
        <v>40261.354173106563</v>
      </c>
      <c r="D277" s="21">
        <f t="shared" si="36"/>
        <v>22569.652117313864</v>
      </c>
      <c r="E277" s="31">
        <f t="shared" si="40"/>
        <v>17691.702055792699</v>
      </c>
      <c r="F277" s="23">
        <f t="shared" si="37"/>
        <v>40261.354173106563</v>
      </c>
      <c r="G277" s="40">
        <f t="shared" si="41"/>
        <v>2475082.4028181261</v>
      </c>
      <c r="H277" s="32">
        <f t="shared" si="42"/>
        <v>6292318.9667284656</v>
      </c>
      <c r="I277" s="32">
        <f t="shared" si="43"/>
        <v>2524917.5971818748</v>
      </c>
      <c r="J277" s="64"/>
      <c r="M277" s="2">
        <v>19</v>
      </c>
    </row>
    <row r="278" spans="2:13" x14ac:dyDescent="0.2">
      <c r="B278" s="20">
        <f t="shared" si="38"/>
        <v>220</v>
      </c>
      <c r="C278" s="59">
        <f t="shared" si="39"/>
        <v>40261.354173106563</v>
      </c>
      <c r="D278" s="21">
        <f t="shared" si="36"/>
        <v>22729.520486478166</v>
      </c>
      <c r="E278" s="31">
        <f t="shared" si="40"/>
        <v>17531.833686628397</v>
      </c>
      <c r="F278" s="23">
        <f t="shared" si="37"/>
        <v>40261.354173106563</v>
      </c>
      <c r="G278" s="40">
        <f t="shared" si="41"/>
        <v>2452352.8823316479</v>
      </c>
      <c r="H278" s="32">
        <f t="shared" si="42"/>
        <v>6309850.800415094</v>
      </c>
      <c r="I278" s="32">
        <f t="shared" si="43"/>
        <v>2547647.117668353</v>
      </c>
      <c r="J278" s="64"/>
      <c r="M278" s="2">
        <v>19</v>
      </c>
    </row>
    <row r="279" spans="2:13" x14ac:dyDescent="0.2">
      <c r="B279" s="20">
        <f t="shared" si="38"/>
        <v>221</v>
      </c>
      <c r="C279" s="59">
        <f t="shared" si="39"/>
        <v>40261.354173106563</v>
      </c>
      <c r="D279" s="21">
        <f t="shared" si="36"/>
        <v>22890.521256590724</v>
      </c>
      <c r="E279" s="31">
        <f t="shared" si="40"/>
        <v>17370.832916515839</v>
      </c>
      <c r="F279" s="23">
        <f t="shared" si="37"/>
        <v>40261.354173106563</v>
      </c>
      <c r="G279" s="40">
        <f t="shared" si="41"/>
        <v>2429462.3610750572</v>
      </c>
      <c r="H279" s="32">
        <f t="shared" si="42"/>
        <v>6327221.6333316099</v>
      </c>
      <c r="I279" s="32">
        <f t="shared" si="43"/>
        <v>2570537.6389249437</v>
      </c>
      <c r="J279" s="64"/>
      <c r="M279" s="2">
        <v>19</v>
      </c>
    </row>
    <row r="280" spans="2:13" x14ac:dyDescent="0.2">
      <c r="B280" s="20">
        <f t="shared" si="38"/>
        <v>222</v>
      </c>
      <c r="C280" s="59">
        <f t="shared" si="39"/>
        <v>40261.354173106563</v>
      </c>
      <c r="D280" s="21">
        <f t="shared" si="36"/>
        <v>23052.662448824907</v>
      </c>
      <c r="E280" s="31">
        <f t="shared" si="40"/>
        <v>17208.691724281656</v>
      </c>
      <c r="F280" s="23">
        <f t="shared" si="37"/>
        <v>40261.354173106563</v>
      </c>
      <c r="G280" s="40">
        <f t="shared" si="41"/>
        <v>2406409.6986262323</v>
      </c>
      <c r="H280" s="32">
        <f t="shared" si="42"/>
        <v>6344430.3250558916</v>
      </c>
      <c r="I280" s="32">
        <f t="shared" si="43"/>
        <v>2593590.3013737686</v>
      </c>
      <c r="J280" s="64"/>
      <c r="M280" s="2">
        <v>19</v>
      </c>
    </row>
    <row r="281" spans="2:13" x14ac:dyDescent="0.2">
      <c r="B281" s="20">
        <f t="shared" si="38"/>
        <v>223</v>
      </c>
      <c r="C281" s="59">
        <f t="shared" si="39"/>
        <v>40261.354173106563</v>
      </c>
      <c r="D281" s="21">
        <f t="shared" si="36"/>
        <v>23215.95214117075</v>
      </c>
      <c r="E281" s="31">
        <f t="shared" si="40"/>
        <v>17045.402031935813</v>
      </c>
      <c r="F281" s="23">
        <f t="shared" si="37"/>
        <v>40261.354173106563</v>
      </c>
      <c r="G281" s="40">
        <f t="shared" si="41"/>
        <v>2383193.7464850615</v>
      </c>
      <c r="H281" s="32">
        <f t="shared" si="42"/>
        <v>6361475.7270878274</v>
      </c>
      <c r="I281" s="32">
        <f t="shared" si="43"/>
        <v>2616806.2535149395</v>
      </c>
      <c r="J281" s="64"/>
      <c r="M281" s="2">
        <v>19</v>
      </c>
    </row>
    <row r="282" spans="2:13" x14ac:dyDescent="0.2">
      <c r="B282" s="20">
        <f t="shared" si="38"/>
        <v>224</v>
      </c>
      <c r="C282" s="59">
        <f t="shared" si="39"/>
        <v>40261.354173106563</v>
      </c>
      <c r="D282" s="21">
        <f t="shared" si="36"/>
        <v>23380.398468837378</v>
      </c>
      <c r="E282" s="31">
        <f t="shared" si="40"/>
        <v>16880.955704269185</v>
      </c>
      <c r="F282" s="23">
        <f t="shared" si="37"/>
        <v>40261.354173106563</v>
      </c>
      <c r="G282" s="40">
        <f t="shared" si="41"/>
        <v>2359813.3480162239</v>
      </c>
      <c r="H282" s="32">
        <f t="shared" si="42"/>
        <v>6378356.6827920964</v>
      </c>
      <c r="I282" s="32">
        <f t="shared" si="43"/>
        <v>2640186.6519837771</v>
      </c>
      <c r="J282" s="64"/>
      <c r="M282" s="2">
        <v>19</v>
      </c>
    </row>
    <row r="283" spans="2:13" x14ac:dyDescent="0.2">
      <c r="B283" s="20">
        <f t="shared" si="38"/>
        <v>225</v>
      </c>
      <c r="C283" s="59">
        <f t="shared" si="39"/>
        <v>40261.354173106563</v>
      </c>
      <c r="D283" s="21">
        <f t="shared" si="36"/>
        <v>23546.009624658309</v>
      </c>
      <c r="E283" s="31">
        <f t="shared" si="40"/>
        <v>16715.344548448254</v>
      </c>
      <c r="F283" s="23">
        <f t="shared" si="37"/>
        <v>40261.354173106563</v>
      </c>
      <c r="G283" s="40">
        <f t="shared" si="41"/>
        <v>2336267.3383915657</v>
      </c>
      <c r="H283" s="32">
        <f t="shared" si="42"/>
        <v>6395072.0273405444</v>
      </c>
      <c r="I283" s="32">
        <f t="shared" si="43"/>
        <v>2663732.6616084352</v>
      </c>
      <c r="J283" s="64"/>
      <c r="M283" s="2">
        <v>19</v>
      </c>
    </row>
    <row r="284" spans="2:13" x14ac:dyDescent="0.2">
      <c r="B284" s="20">
        <f t="shared" si="38"/>
        <v>226</v>
      </c>
      <c r="C284" s="59">
        <f t="shared" si="39"/>
        <v>40261.354173106563</v>
      </c>
      <c r="D284" s="21">
        <f t="shared" si="36"/>
        <v>23712.793859499638</v>
      </c>
      <c r="E284" s="31">
        <f t="shared" si="40"/>
        <v>16548.560313606926</v>
      </c>
      <c r="F284" s="23">
        <f t="shared" si="37"/>
        <v>40261.354173106563</v>
      </c>
      <c r="G284" s="40">
        <f t="shared" si="41"/>
        <v>2312554.5445320662</v>
      </c>
      <c r="H284" s="32">
        <f t="shared" si="42"/>
        <v>6411620.587654151</v>
      </c>
      <c r="I284" s="32">
        <f t="shared" si="43"/>
        <v>2687445.4554679347</v>
      </c>
      <c r="J284" s="64"/>
      <c r="M284" s="2">
        <v>19</v>
      </c>
    </row>
    <row r="285" spans="2:13" x14ac:dyDescent="0.2">
      <c r="B285" s="20">
        <f t="shared" si="38"/>
        <v>227</v>
      </c>
      <c r="C285" s="59">
        <f t="shared" si="39"/>
        <v>40261.354173106563</v>
      </c>
      <c r="D285" s="21">
        <f t="shared" si="36"/>
        <v>23880.759482671092</v>
      </c>
      <c r="E285" s="31">
        <f t="shared" si="40"/>
        <v>16380.59469043547</v>
      </c>
      <c r="F285" s="23">
        <f t="shared" si="37"/>
        <v>40261.354173106563</v>
      </c>
      <c r="G285" s="40">
        <f t="shared" si="41"/>
        <v>2288673.7850493952</v>
      </c>
      <c r="H285" s="32">
        <f t="shared" si="42"/>
        <v>6428001.1823445866</v>
      </c>
      <c r="I285" s="32">
        <f t="shared" si="43"/>
        <v>2711326.2149506058</v>
      </c>
      <c r="J285" s="64"/>
      <c r="M285" s="2">
        <v>19</v>
      </c>
    </row>
    <row r="286" spans="2:13" x14ac:dyDescent="0.2">
      <c r="B286" s="20">
        <f t="shared" si="38"/>
        <v>228</v>
      </c>
      <c r="C286" s="59">
        <f t="shared" si="39"/>
        <v>40261.354173106563</v>
      </c>
      <c r="D286" s="21">
        <f t="shared" si="36"/>
        <v>24049.914862340011</v>
      </c>
      <c r="E286" s="31">
        <f t="shared" si="40"/>
        <v>16211.439310766551</v>
      </c>
      <c r="F286" s="23">
        <f t="shared" si="37"/>
        <v>40261.354173106563</v>
      </c>
      <c r="G286" s="40">
        <f t="shared" si="41"/>
        <v>2264623.8701870553</v>
      </c>
      <c r="H286" s="32">
        <f t="shared" si="42"/>
        <v>6444212.6216553533</v>
      </c>
      <c r="I286" s="32">
        <f t="shared" si="43"/>
        <v>2735376.1298129456</v>
      </c>
      <c r="J286" s="64">
        <f>IF(E285&gt;0, J274, 0)*(1+D17)</f>
        <v>0</v>
      </c>
      <c r="M286" s="2">
        <v>19</v>
      </c>
    </row>
    <row r="287" spans="2:13" x14ac:dyDescent="0.2">
      <c r="B287" s="20">
        <f t="shared" si="38"/>
        <v>229</v>
      </c>
      <c r="C287" s="59">
        <f>IF(G286&gt;$D$10, C286, G286+E287)*(1+D18)</f>
        <v>40261.354173106563</v>
      </c>
      <c r="D287" s="21">
        <f t="shared" si="36"/>
        <v>24220.268425948256</v>
      </c>
      <c r="E287" s="31">
        <f t="shared" si="40"/>
        <v>16041.085747158309</v>
      </c>
      <c r="F287" s="23">
        <f t="shared" si="37"/>
        <v>40261.354173106563</v>
      </c>
      <c r="G287" s="40">
        <f t="shared" si="41"/>
        <v>2240403.6017611069</v>
      </c>
      <c r="H287" s="32">
        <f t="shared" si="42"/>
        <v>6460253.7074025115</v>
      </c>
      <c r="I287" s="32">
        <f t="shared" si="43"/>
        <v>2759596.3982388941</v>
      </c>
      <c r="J287" s="64"/>
      <c r="M287" s="2">
        <v>20</v>
      </c>
    </row>
    <row r="288" spans="2:13" x14ac:dyDescent="0.2">
      <c r="B288" s="20">
        <f t="shared" si="38"/>
        <v>230</v>
      </c>
      <c r="C288" s="59">
        <f t="shared" si="39"/>
        <v>40261.354173106563</v>
      </c>
      <c r="D288" s="21">
        <f t="shared" si="36"/>
        <v>24391.828660632054</v>
      </c>
      <c r="E288" s="31">
        <f t="shared" si="40"/>
        <v>15869.525512474509</v>
      </c>
      <c r="F288" s="23">
        <f t="shared" si="37"/>
        <v>40261.354173106563</v>
      </c>
      <c r="G288" s="40">
        <f t="shared" si="41"/>
        <v>2216011.7731004748</v>
      </c>
      <c r="H288" s="32">
        <f t="shared" si="42"/>
        <v>6476123.2329149861</v>
      </c>
      <c r="I288" s="32">
        <f t="shared" si="43"/>
        <v>2783988.2268995261</v>
      </c>
      <c r="J288" s="64"/>
      <c r="M288" s="2">
        <v>20</v>
      </c>
    </row>
    <row r="289" spans="2:13" x14ac:dyDescent="0.2">
      <c r="B289" s="20">
        <f t="shared" si="38"/>
        <v>231</v>
      </c>
      <c r="C289" s="59">
        <f t="shared" si="39"/>
        <v>40261.354173106563</v>
      </c>
      <c r="D289" s="21">
        <f t="shared" si="36"/>
        <v>24564.604113644862</v>
      </c>
      <c r="E289" s="31">
        <f t="shared" si="40"/>
        <v>15696.750059461699</v>
      </c>
      <c r="F289" s="23">
        <f t="shared" si="37"/>
        <v>40261.354173106563</v>
      </c>
      <c r="G289" s="40">
        <f t="shared" si="41"/>
        <v>2191447.1689868299</v>
      </c>
      <c r="H289" s="32">
        <f t="shared" si="42"/>
        <v>6491819.9829744482</v>
      </c>
      <c r="I289" s="32">
        <f t="shared" si="43"/>
        <v>2808552.831013171</v>
      </c>
      <c r="J289" s="64"/>
      <c r="M289" s="2">
        <v>20</v>
      </c>
    </row>
    <row r="290" spans="2:13" x14ac:dyDescent="0.2">
      <c r="B290" s="20">
        <f t="shared" si="38"/>
        <v>232</v>
      </c>
      <c r="C290" s="59">
        <f t="shared" si="39"/>
        <v>40261.354173106563</v>
      </c>
      <c r="D290" s="21">
        <f t="shared" si="36"/>
        <v>24738.603392783181</v>
      </c>
      <c r="E290" s="31">
        <f t="shared" si="40"/>
        <v>15522.75078032338</v>
      </c>
      <c r="F290" s="23">
        <f t="shared" si="37"/>
        <v>40261.354173106563</v>
      </c>
      <c r="G290" s="40">
        <f t="shared" si="41"/>
        <v>2166708.5655940468</v>
      </c>
      <c r="H290" s="32">
        <f t="shared" si="42"/>
        <v>6507342.7337547718</v>
      </c>
      <c r="I290" s="32">
        <f t="shared" si="43"/>
        <v>2833291.4344059541</v>
      </c>
      <c r="J290" s="64"/>
      <c r="M290" s="2">
        <v>20</v>
      </c>
    </row>
    <row r="291" spans="2:13" x14ac:dyDescent="0.2">
      <c r="B291" s="20">
        <f t="shared" si="38"/>
        <v>233</v>
      </c>
      <c r="C291" s="59">
        <f t="shared" si="39"/>
        <v>40261.354173106563</v>
      </c>
      <c r="D291" s="21">
        <f t="shared" si="36"/>
        <v>24913.835166815399</v>
      </c>
      <c r="E291" s="31">
        <f t="shared" si="40"/>
        <v>15347.519006291166</v>
      </c>
      <c r="F291" s="23">
        <f t="shared" si="37"/>
        <v>40261.354173106563</v>
      </c>
      <c r="G291" s="40">
        <f t="shared" si="41"/>
        <v>2141794.7304272316</v>
      </c>
      <c r="H291" s="32">
        <f t="shared" si="42"/>
        <v>6522690.2527610632</v>
      </c>
      <c r="I291" s="32">
        <f t="shared" si="43"/>
        <v>2858205.2695727693</v>
      </c>
      <c r="J291" s="64"/>
      <c r="M291" s="2">
        <v>20</v>
      </c>
    </row>
    <row r="292" spans="2:13" x14ac:dyDescent="0.2">
      <c r="B292" s="20">
        <f t="shared" si="38"/>
        <v>234</v>
      </c>
      <c r="C292" s="59">
        <f t="shared" si="39"/>
        <v>40261.354173106563</v>
      </c>
      <c r="D292" s="21">
        <f t="shared" si="36"/>
        <v>25090.308165913673</v>
      </c>
      <c r="E292" s="31">
        <f t="shared" si="40"/>
        <v>15171.046007192892</v>
      </c>
      <c r="F292" s="23">
        <f t="shared" si="37"/>
        <v>40261.354173106563</v>
      </c>
      <c r="G292" s="40">
        <f t="shared" si="41"/>
        <v>2116704.4222613182</v>
      </c>
      <c r="H292" s="32">
        <f t="shared" si="42"/>
        <v>6537861.2987682559</v>
      </c>
      <c r="I292" s="32">
        <f t="shared" si="43"/>
        <v>2883295.5777386827</v>
      </c>
      <c r="J292" s="64"/>
      <c r="M292" s="2">
        <v>20</v>
      </c>
    </row>
    <row r="293" spans="2:13" x14ac:dyDescent="0.2">
      <c r="B293" s="20">
        <f t="shared" si="38"/>
        <v>235</v>
      </c>
      <c r="C293" s="59">
        <f t="shared" si="39"/>
        <v>40261.354173106563</v>
      </c>
      <c r="D293" s="21">
        <f t="shared" si="36"/>
        <v>25268.031182088889</v>
      </c>
      <c r="E293" s="31">
        <f t="shared" si="40"/>
        <v>14993.322991017672</v>
      </c>
      <c r="F293" s="23">
        <f t="shared" si="37"/>
        <v>40261.354173106563</v>
      </c>
      <c r="G293" s="40">
        <f t="shared" si="41"/>
        <v>2091436.3910792293</v>
      </c>
      <c r="H293" s="32">
        <f t="shared" si="42"/>
        <v>6552854.6217592731</v>
      </c>
      <c r="I293" s="32">
        <f t="shared" si="43"/>
        <v>2908563.6089207716</v>
      </c>
      <c r="J293" s="64"/>
      <c r="M293" s="2">
        <v>20</v>
      </c>
    </row>
    <row r="294" spans="2:13" x14ac:dyDescent="0.2">
      <c r="B294" s="20">
        <f t="shared" si="38"/>
        <v>236</v>
      </c>
      <c r="C294" s="59">
        <f t="shared" si="39"/>
        <v>40261.354173106563</v>
      </c>
      <c r="D294" s="21">
        <f t="shared" si="36"/>
        <v>25447.013069628687</v>
      </c>
      <c r="E294" s="31">
        <f t="shared" si="40"/>
        <v>14814.341103477876</v>
      </c>
      <c r="F294" s="23">
        <f t="shared" si="37"/>
        <v>40261.354173106563</v>
      </c>
      <c r="G294" s="40">
        <f t="shared" si="41"/>
        <v>2065989.3780096006</v>
      </c>
      <c r="H294" s="32">
        <f t="shared" si="42"/>
        <v>6567668.9628627514</v>
      </c>
      <c r="I294" s="32">
        <f t="shared" si="43"/>
        <v>2934010.6219904004</v>
      </c>
      <c r="J294" s="64"/>
      <c r="M294" s="2">
        <v>20</v>
      </c>
    </row>
    <row r="295" spans="2:13" x14ac:dyDescent="0.2">
      <c r="B295" s="20">
        <f t="shared" si="38"/>
        <v>237</v>
      </c>
      <c r="C295" s="59">
        <f t="shared" si="39"/>
        <v>40261.354173106563</v>
      </c>
      <c r="D295" s="21">
        <f t="shared" si="36"/>
        <v>25627.262745538559</v>
      </c>
      <c r="E295" s="31">
        <f t="shared" si="40"/>
        <v>14634.091427568004</v>
      </c>
      <c r="F295" s="23">
        <f t="shared" si="37"/>
        <v>40261.354173106563</v>
      </c>
      <c r="G295" s="40">
        <f t="shared" si="41"/>
        <v>2040362.1152640621</v>
      </c>
      <c r="H295" s="32">
        <f t="shared" si="42"/>
        <v>6582303.0542903198</v>
      </c>
      <c r="I295" s="32">
        <f t="shared" si="43"/>
        <v>2959637.8847359391</v>
      </c>
      <c r="J295" s="64"/>
      <c r="M295" s="2">
        <v>20</v>
      </c>
    </row>
    <row r="296" spans="2:13" x14ac:dyDescent="0.2">
      <c r="B296" s="20">
        <f t="shared" si="38"/>
        <v>238</v>
      </c>
      <c r="C296" s="59">
        <f t="shared" si="39"/>
        <v>40261.354173106563</v>
      </c>
      <c r="D296" s="21">
        <f t="shared" si="36"/>
        <v>25808.789189986121</v>
      </c>
      <c r="E296" s="31">
        <f t="shared" si="40"/>
        <v>14452.564983120441</v>
      </c>
      <c r="F296" s="23">
        <f t="shared" si="37"/>
        <v>40261.354173106563</v>
      </c>
      <c r="G296" s="40">
        <f t="shared" si="41"/>
        <v>2014553.3260740759</v>
      </c>
      <c r="H296" s="32">
        <f t="shared" si="42"/>
        <v>6596755.61927344</v>
      </c>
      <c r="I296" s="32">
        <f t="shared" si="43"/>
        <v>2985446.673925925</v>
      </c>
      <c r="J296" s="64"/>
      <c r="M296" s="2">
        <v>20</v>
      </c>
    </row>
    <row r="297" spans="2:13" x14ac:dyDescent="0.2">
      <c r="B297" s="20">
        <f t="shared" si="38"/>
        <v>239</v>
      </c>
      <c r="C297" s="59">
        <f t="shared" si="39"/>
        <v>40261.354173106563</v>
      </c>
      <c r="D297" s="21">
        <f t="shared" si="36"/>
        <v>25991.601446748522</v>
      </c>
      <c r="E297" s="31">
        <f t="shared" si="40"/>
        <v>14269.75272635804</v>
      </c>
      <c r="F297" s="23">
        <f t="shared" si="37"/>
        <v>40261.354173106563</v>
      </c>
      <c r="G297" s="40">
        <f t="shared" si="41"/>
        <v>1988561.7246273274</v>
      </c>
      <c r="H297" s="32">
        <f t="shared" si="42"/>
        <v>6611025.3719997983</v>
      </c>
      <c r="I297" s="32">
        <f t="shared" si="43"/>
        <v>3011438.2753726738</v>
      </c>
      <c r="J297" s="64"/>
      <c r="M297" s="2">
        <v>20</v>
      </c>
    </row>
    <row r="298" spans="2:13" x14ac:dyDescent="0.2">
      <c r="B298" s="20">
        <f t="shared" si="38"/>
        <v>240</v>
      </c>
      <c r="C298" s="59">
        <f t="shared" si="39"/>
        <v>40261.354173106563</v>
      </c>
      <c r="D298" s="21">
        <f t="shared" si="36"/>
        <v>26175.708623662991</v>
      </c>
      <c r="E298" s="31">
        <f t="shared" si="40"/>
        <v>14085.64554944357</v>
      </c>
      <c r="F298" s="23">
        <f t="shared" si="37"/>
        <v>40261.354173106563</v>
      </c>
      <c r="G298" s="40">
        <f t="shared" si="41"/>
        <v>1962386.0160036644</v>
      </c>
      <c r="H298" s="32">
        <f t="shared" si="42"/>
        <v>6625111.0175492419</v>
      </c>
      <c r="I298" s="32">
        <f t="shared" si="43"/>
        <v>3037613.9839963368</v>
      </c>
      <c r="J298" s="64">
        <f>IF(E297&gt;0, J286, 0)*(1+D17)</f>
        <v>0</v>
      </c>
      <c r="M298" s="2">
        <v>20</v>
      </c>
    </row>
    <row r="299" spans="2:13" x14ac:dyDescent="0.2">
      <c r="B299" s="20">
        <f t="shared" si="38"/>
        <v>241</v>
      </c>
      <c r="C299" s="59">
        <f>IF(G298&gt;$D$10, C298, G298+E299)*(1+D18)</f>
        <v>40261.354173106563</v>
      </c>
      <c r="D299" s="21">
        <f t="shared" si="36"/>
        <v>26361.119893080606</v>
      </c>
      <c r="E299" s="31">
        <f t="shared" si="40"/>
        <v>13900.234280025958</v>
      </c>
      <c r="F299" s="23">
        <f t="shared" si="37"/>
        <v>40261.354173106563</v>
      </c>
      <c r="G299" s="40">
        <f t="shared" si="41"/>
        <v>1936024.8961105838</v>
      </c>
      <c r="H299" s="32">
        <f t="shared" si="42"/>
        <v>6639011.2518292675</v>
      </c>
      <c r="I299" s="32">
        <f t="shared" si="43"/>
        <v>3063975.1038894174</v>
      </c>
      <c r="J299" s="64"/>
      <c r="M299" s="2">
        <v>21</v>
      </c>
    </row>
    <row r="300" spans="2:13" x14ac:dyDescent="0.2">
      <c r="B300" s="20">
        <f t="shared" si="38"/>
        <v>242</v>
      </c>
      <c r="C300" s="59">
        <f t="shared" si="39"/>
        <v>40261.354173106563</v>
      </c>
      <c r="D300" s="21">
        <f t="shared" si="36"/>
        <v>26547.84449232326</v>
      </c>
      <c r="E300" s="31">
        <f t="shared" si="40"/>
        <v>13713.509680783303</v>
      </c>
      <c r="F300" s="23">
        <f t="shared" si="37"/>
        <v>40261.354173106563</v>
      </c>
      <c r="G300" s="40">
        <f t="shared" si="41"/>
        <v>1909477.0516182606</v>
      </c>
      <c r="H300" s="32">
        <f t="shared" si="42"/>
        <v>6652724.7615100509</v>
      </c>
      <c r="I300" s="32">
        <f t="shared" si="43"/>
        <v>3090522.9483817406</v>
      </c>
      <c r="J300" s="64"/>
      <c r="M300" s="2">
        <v>21</v>
      </c>
    </row>
    <row r="301" spans="2:13" x14ac:dyDescent="0.2">
      <c r="B301" s="20">
        <f t="shared" si="38"/>
        <v>243</v>
      </c>
      <c r="C301" s="59">
        <f t="shared" si="39"/>
        <v>40261.354173106563</v>
      </c>
      <c r="D301" s="21">
        <f t="shared" si="36"/>
        <v>26735.891724143883</v>
      </c>
      <c r="E301" s="31">
        <f t="shared" si="40"/>
        <v>13525.46244896268</v>
      </c>
      <c r="F301" s="23">
        <f t="shared" si="37"/>
        <v>40261.354173106563</v>
      </c>
      <c r="G301" s="40">
        <f t="shared" si="41"/>
        <v>1882741.1598941167</v>
      </c>
      <c r="H301" s="32">
        <f t="shared" si="42"/>
        <v>6666250.2239590138</v>
      </c>
      <c r="I301" s="32">
        <f t="shared" si="43"/>
        <v>3117258.8401058847</v>
      </c>
      <c r="J301" s="64"/>
      <c r="M301" s="2">
        <v>21</v>
      </c>
    </row>
    <row r="302" spans="2:13" x14ac:dyDescent="0.2">
      <c r="B302" s="20">
        <f t="shared" si="38"/>
        <v>244</v>
      </c>
      <c r="C302" s="59">
        <f t="shared" si="39"/>
        <v>40261.354173106563</v>
      </c>
      <c r="D302" s="21">
        <f t="shared" si="36"/>
        <v>26925.270957189903</v>
      </c>
      <c r="E302" s="31">
        <f t="shared" si="40"/>
        <v>13336.08321591666</v>
      </c>
      <c r="F302" s="23">
        <f t="shared" si="37"/>
        <v>40261.354173106563</v>
      </c>
      <c r="G302" s="40">
        <f t="shared" si="41"/>
        <v>1855815.8889369268</v>
      </c>
      <c r="H302" s="32">
        <f t="shared" si="42"/>
        <v>6679586.3071749303</v>
      </c>
      <c r="I302" s="32">
        <f t="shared" si="43"/>
        <v>3144184.1110630748</v>
      </c>
      <c r="J302" s="64"/>
      <c r="M302" s="2">
        <v>21</v>
      </c>
    </row>
    <row r="303" spans="2:13" x14ac:dyDescent="0.2">
      <c r="B303" s="20">
        <f t="shared" si="38"/>
        <v>245</v>
      </c>
      <c r="C303" s="59">
        <f t="shared" si="39"/>
        <v>40261.354173106563</v>
      </c>
      <c r="D303" s="21">
        <f t="shared" si="36"/>
        <v>27115.99162647</v>
      </c>
      <c r="E303" s="31">
        <f t="shared" si="40"/>
        <v>13145.362546636565</v>
      </c>
      <c r="F303" s="23">
        <f t="shared" si="37"/>
        <v>40261.354173106563</v>
      </c>
      <c r="G303" s="40">
        <f t="shared" si="41"/>
        <v>1828699.8973104567</v>
      </c>
      <c r="H303" s="32">
        <f t="shared" si="42"/>
        <v>6692731.6697215671</v>
      </c>
      <c r="I303" s="32">
        <f t="shared" si="43"/>
        <v>3171300.1026895447</v>
      </c>
      <c r="J303" s="64"/>
      <c r="M303" s="2">
        <v>21</v>
      </c>
    </row>
    <row r="304" spans="2:13" x14ac:dyDescent="0.2">
      <c r="B304" s="20">
        <f t="shared" si="38"/>
        <v>246</v>
      </c>
      <c r="C304" s="59">
        <f t="shared" si="39"/>
        <v>40261.354173106563</v>
      </c>
      <c r="D304" s="21">
        <f t="shared" si="36"/>
        <v>27308.063233824163</v>
      </c>
      <c r="E304" s="31">
        <f t="shared" si="40"/>
        <v>12953.290939282402</v>
      </c>
      <c r="F304" s="23">
        <f t="shared" si="37"/>
        <v>40261.354173106563</v>
      </c>
      <c r="G304" s="40">
        <f t="shared" si="41"/>
        <v>1801391.8340766325</v>
      </c>
      <c r="H304" s="32">
        <f t="shared" si="42"/>
        <v>6705684.9606608497</v>
      </c>
      <c r="I304" s="32">
        <f t="shared" si="43"/>
        <v>3198608.1659233687</v>
      </c>
      <c r="J304" s="64"/>
      <c r="M304" s="2">
        <v>21</v>
      </c>
    </row>
    <row r="305" spans="2:13" x14ac:dyDescent="0.2">
      <c r="B305" s="20">
        <f t="shared" si="38"/>
        <v>247</v>
      </c>
      <c r="C305" s="59">
        <f t="shared" si="39"/>
        <v>40261.354173106563</v>
      </c>
      <c r="D305" s="21">
        <f t="shared" si="36"/>
        <v>27501.495348397082</v>
      </c>
      <c r="E305" s="31">
        <f t="shared" si="40"/>
        <v>12759.858824709481</v>
      </c>
      <c r="F305" s="23">
        <f t="shared" si="37"/>
        <v>40261.354173106563</v>
      </c>
      <c r="G305" s="40">
        <f t="shared" si="41"/>
        <v>1773890.3387282353</v>
      </c>
      <c r="H305" s="32">
        <f t="shared" si="42"/>
        <v>6718444.8194855591</v>
      </c>
      <c r="I305" s="32">
        <f t="shared" si="43"/>
        <v>3226109.6612717658</v>
      </c>
      <c r="J305" s="64"/>
      <c r="M305" s="2">
        <v>21</v>
      </c>
    </row>
    <row r="306" spans="2:13" x14ac:dyDescent="0.2">
      <c r="B306" s="20">
        <f t="shared" si="38"/>
        <v>248</v>
      </c>
      <c r="C306" s="59">
        <f t="shared" si="39"/>
        <v>40261.354173106563</v>
      </c>
      <c r="D306" s="21">
        <f t="shared" si="36"/>
        <v>27696.297607114895</v>
      </c>
      <c r="E306" s="31">
        <f t="shared" si="40"/>
        <v>12565.056565991668</v>
      </c>
      <c r="F306" s="23">
        <f t="shared" si="37"/>
        <v>40261.354173106563</v>
      </c>
      <c r="G306" s="40">
        <f t="shared" si="41"/>
        <v>1746194.0411211203</v>
      </c>
      <c r="H306" s="32">
        <f t="shared" si="42"/>
        <v>6731009.8760515507</v>
      </c>
      <c r="I306" s="32">
        <f t="shared" si="43"/>
        <v>3253805.9588788808</v>
      </c>
      <c r="J306" s="64"/>
      <c r="M306" s="2">
        <v>21</v>
      </c>
    </row>
    <row r="307" spans="2:13" x14ac:dyDescent="0.2">
      <c r="B307" s="20">
        <f t="shared" si="38"/>
        <v>249</v>
      </c>
      <c r="C307" s="59">
        <f t="shared" si="39"/>
        <v>40261.354173106563</v>
      </c>
      <c r="D307" s="21">
        <f t="shared" si="36"/>
        <v>27892.479715165297</v>
      </c>
      <c r="E307" s="31">
        <f t="shared" si="40"/>
        <v>12368.874457941269</v>
      </c>
      <c r="F307" s="23">
        <f t="shared" si="37"/>
        <v>40261.354173106563</v>
      </c>
      <c r="G307" s="40">
        <f t="shared" si="41"/>
        <v>1718301.5614059551</v>
      </c>
      <c r="H307" s="32">
        <f t="shared" si="42"/>
        <v>6743378.7505094921</v>
      </c>
      <c r="I307" s="32">
        <f t="shared" si="43"/>
        <v>3281698.438594046</v>
      </c>
      <c r="J307" s="64"/>
      <c r="M307" s="2">
        <v>21</v>
      </c>
    </row>
    <row r="308" spans="2:13" x14ac:dyDescent="0.2">
      <c r="B308" s="20">
        <f t="shared" si="38"/>
        <v>250</v>
      </c>
      <c r="C308" s="59">
        <f t="shared" si="39"/>
        <v>40261.354173106563</v>
      </c>
      <c r="D308" s="21">
        <f t="shared" si="36"/>
        <v>28090.051446481048</v>
      </c>
      <c r="E308" s="31">
        <f t="shared" si="40"/>
        <v>12171.302726625516</v>
      </c>
      <c r="F308" s="23">
        <f t="shared" si="37"/>
        <v>40261.354173106563</v>
      </c>
      <c r="G308" s="40">
        <f t="shared" si="41"/>
        <v>1690211.509959474</v>
      </c>
      <c r="H308" s="32">
        <f t="shared" si="42"/>
        <v>6755550.0532361176</v>
      </c>
      <c r="I308" s="32">
        <f t="shared" si="43"/>
        <v>3309788.4900405272</v>
      </c>
      <c r="J308" s="64"/>
      <c r="M308" s="2">
        <v>21</v>
      </c>
    </row>
    <row r="309" spans="2:13" x14ac:dyDescent="0.2">
      <c r="B309" s="20">
        <f t="shared" si="38"/>
        <v>251</v>
      </c>
      <c r="C309" s="59">
        <f t="shared" si="39"/>
        <v>40261.354173106563</v>
      </c>
      <c r="D309" s="21">
        <f t="shared" si="36"/>
        <v>28289.022644226956</v>
      </c>
      <c r="E309" s="31">
        <f t="shared" si="40"/>
        <v>11972.331528879608</v>
      </c>
      <c r="F309" s="23">
        <f t="shared" si="37"/>
        <v>40261.354173106563</v>
      </c>
      <c r="G309" s="40">
        <f t="shared" si="41"/>
        <v>1661922.4873152471</v>
      </c>
      <c r="H309" s="32">
        <f t="shared" si="42"/>
        <v>6767522.3847649973</v>
      </c>
      <c r="I309" s="32">
        <f t="shared" si="43"/>
        <v>3338077.5126847541</v>
      </c>
      <c r="J309" s="64"/>
      <c r="M309" s="2">
        <v>21</v>
      </c>
    </row>
    <row r="310" spans="2:13" x14ac:dyDescent="0.2">
      <c r="B310" s="20">
        <f t="shared" si="38"/>
        <v>252</v>
      </c>
      <c r="C310" s="59">
        <f t="shared" si="39"/>
        <v>40261.354173106563</v>
      </c>
      <c r="D310" s="21">
        <f t="shared" si="36"/>
        <v>28489.403221290231</v>
      </c>
      <c r="E310" s="31">
        <f t="shared" si="40"/>
        <v>11771.950951816334</v>
      </c>
      <c r="F310" s="23">
        <f t="shared" si="37"/>
        <v>40261.354173106563</v>
      </c>
      <c r="G310" s="40">
        <f t="shared" si="41"/>
        <v>1633433.0840939567</v>
      </c>
      <c r="H310" s="32">
        <f t="shared" si="42"/>
        <v>6779294.3357168138</v>
      </c>
      <c r="I310" s="32">
        <f t="shared" si="43"/>
        <v>3366566.9159060442</v>
      </c>
      <c r="J310" s="64">
        <f>IF(E309&gt;0, J298, 0)*(1+D17)</f>
        <v>0</v>
      </c>
      <c r="M310" s="2">
        <v>21</v>
      </c>
    </row>
    <row r="311" spans="2:13" x14ac:dyDescent="0.2">
      <c r="B311" s="20">
        <f t="shared" si="38"/>
        <v>253</v>
      </c>
      <c r="C311" s="59">
        <f>IF(G310&gt;$D$10, C310, G310+E311)*(1+D18)</f>
        <v>40261.354173106563</v>
      </c>
      <c r="D311" s="21">
        <f t="shared" si="36"/>
        <v>28691.20316077437</v>
      </c>
      <c r="E311" s="31">
        <f t="shared" si="40"/>
        <v>11570.151012332195</v>
      </c>
      <c r="F311" s="23">
        <f t="shared" si="37"/>
        <v>40261.354173106563</v>
      </c>
      <c r="G311" s="40">
        <f t="shared" si="41"/>
        <v>1604741.8809331823</v>
      </c>
      <c r="H311" s="32">
        <f t="shared" si="42"/>
        <v>6790864.486729146</v>
      </c>
      <c r="I311" s="32">
        <f t="shared" si="43"/>
        <v>3395258.1190668186</v>
      </c>
      <c r="J311" s="64"/>
      <c r="M311" s="2">
        <v>22</v>
      </c>
    </row>
    <row r="312" spans="2:13" x14ac:dyDescent="0.2">
      <c r="B312" s="20">
        <f t="shared" si="38"/>
        <v>254</v>
      </c>
      <c r="C312" s="59">
        <f t="shared" si="39"/>
        <v>40261.354173106563</v>
      </c>
      <c r="D312" s="21">
        <f t="shared" si="36"/>
        <v>28894.432516496519</v>
      </c>
      <c r="E312" s="31">
        <f t="shared" si="40"/>
        <v>11366.921656610042</v>
      </c>
      <c r="F312" s="23">
        <f t="shared" si="37"/>
        <v>40261.354173106563</v>
      </c>
      <c r="G312" s="40">
        <f t="shared" si="41"/>
        <v>1575847.4484166857</v>
      </c>
      <c r="H312" s="32">
        <f t="shared" si="42"/>
        <v>6802231.4083857564</v>
      </c>
      <c r="I312" s="32">
        <f t="shared" si="43"/>
        <v>3424152.5515833152</v>
      </c>
      <c r="J312" s="64"/>
      <c r="M312" s="2">
        <v>22</v>
      </c>
    </row>
    <row r="313" spans="2:13" x14ac:dyDescent="0.2">
      <c r="B313" s="20">
        <f t="shared" si="38"/>
        <v>255</v>
      </c>
      <c r="C313" s="59">
        <f t="shared" si="39"/>
        <v>40261.354173106563</v>
      </c>
      <c r="D313" s="21">
        <f t="shared" si="36"/>
        <v>29099.101413488374</v>
      </c>
      <c r="E313" s="31">
        <f t="shared" si="40"/>
        <v>11162.25275961819</v>
      </c>
      <c r="F313" s="23">
        <f t="shared" si="37"/>
        <v>40261.354173106563</v>
      </c>
      <c r="G313" s="40">
        <f t="shared" si="41"/>
        <v>1546748.3470031973</v>
      </c>
      <c r="H313" s="32">
        <f t="shared" si="42"/>
        <v>6813393.6611453742</v>
      </c>
      <c r="I313" s="32">
        <f t="shared" si="43"/>
        <v>3453251.6529968036</v>
      </c>
      <c r="J313" s="64"/>
      <c r="M313" s="2">
        <v>22</v>
      </c>
    </row>
    <row r="314" spans="2:13" x14ac:dyDescent="0.2">
      <c r="B314" s="20">
        <f t="shared" si="38"/>
        <v>256</v>
      </c>
      <c r="C314" s="59">
        <f t="shared" si="39"/>
        <v>40261.354173106563</v>
      </c>
      <c r="D314" s="21">
        <f t="shared" si="36"/>
        <v>29305.220048500581</v>
      </c>
      <c r="E314" s="31">
        <f t="shared" si="40"/>
        <v>10956.134124605982</v>
      </c>
      <c r="F314" s="23">
        <f t="shared" si="37"/>
        <v>40261.354173106563</v>
      </c>
      <c r="G314" s="40">
        <f t="shared" si="41"/>
        <v>1517443.1269546966</v>
      </c>
      <c r="H314" s="32">
        <f t="shared" si="42"/>
        <v>6824349.7952699801</v>
      </c>
      <c r="I314" s="32">
        <f t="shared" si="43"/>
        <v>3482556.8730453043</v>
      </c>
      <c r="J314" s="64"/>
      <c r="M314" s="2">
        <v>22</v>
      </c>
    </row>
    <row r="315" spans="2:13" x14ac:dyDescent="0.2">
      <c r="B315" s="20">
        <f t="shared" si="38"/>
        <v>257</v>
      </c>
      <c r="C315" s="59">
        <f t="shared" si="39"/>
        <v>40261.354173106563</v>
      </c>
      <c r="D315" s="21">
        <f t="shared" si="36"/>
        <v>29512.798690510797</v>
      </c>
      <c r="E315" s="31">
        <f t="shared" si="40"/>
        <v>10748.555482595768</v>
      </c>
      <c r="F315" s="23">
        <f t="shared" si="37"/>
        <v>40261.354173106563</v>
      </c>
      <c r="G315" s="40">
        <f t="shared" si="41"/>
        <v>1487930.3282641857</v>
      </c>
      <c r="H315" s="32">
        <f t="shared" si="42"/>
        <v>6835098.3507525763</v>
      </c>
      <c r="I315" s="32">
        <f t="shared" si="43"/>
        <v>3512069.6717358152</v>
      </c>
      <c r="J315" s="64"/>
      <c r="M315" s="2">
        <v>22</v>
      </c>
    </row>
    <row r="316" spans="2:13" x14ac:dyDescent="0.2">
      <c r="B316" s="20">
        <f t="shared" si="38"/>
        <v>258</v>
      </c>
      <c r="C316" s="59">
        <f t="shared" si="39"/>
        <v>40261.354173106563</v>
      </c>
      <c r="D316" s="21">
        <f t="shared" ref="D316:D379" si="44">C316-E316+J316</f>
        <v>29721.847681235246</v>
      </c>
      <c r="E316" s="31">
        <f t="shared" si="40"/>
        <v>10539.506491871316</v>
      </c>
      <c r="F316" s="23">
        <f t="shared" ref="F316:F379" si="45">D316+E316</f>
        <v>40261.354173106563</v>
      </c>
      <c r="G316" s="40">
        <f t="shared" si="41"/>
        <v>1458208.4805829504</v>
      </c>
      <c r="H316" s="32">
        <f t="shared" si="42"/>
        <v>6845637.8572444478</v>
      </c>
      <c r="I316" s="32">
        <f t="shared" si="43"/>
        <v>3541791.5194170503</v>
      </c>
      <c r="J316" s="64"/>
      <c r="M316" s="2">
        <v>22</v>
      </c>
    </row>
    <row r="317" spans="2:13" x14ac:dyDescent="0.2">
      <c r="B317" s="20">
        <f t="shared" ref="B317:B380" si="46">B316+1</f>
        <v>259</v>
      </c>
      <c r="C317" s="59">
        <f t="shared" ref="C317:C380" si="47">IF(G316&gt;$D$10, C316, G316+E317)</f>
        <v>40261.354173106563</v>
      </c>
      <c r="D317" s="21">
        <f t="shared" si="44"/>
        <v>29932.377435643997</v>
      </c>
      <c r="E317" s="31">
        <f t="shared" ref="E317:E380" si="48">IF(G316&gt;=0, G316*$D$5/12, 0)</f>
        <v>10328.976737462566</v>
      </c>
      <c r="F317" s="23">
        <f t="shared" si="45"/>
        <v>40261.354173106563</v>
      </c>
      <c r="G317" s="40">
        <f t="shared" ref="G317:G380" si="49">MAX(G316-D317, 0)</f>
        <v>1428276.1031473065</v>
      </c>
      <c r="H317" s="32">
        <f t="shared" ref="H317:H380" si="50">IF(G316&gt;0, H316+E317, 0)</f>
        <v>6855966.8339819107</v>
      </c>
      <c r="I317" s="32">
        <f t="shared" ref="I317:I380" si="51">IF(G316&gt;0, I316+D317, 0)</f>
        <v>3571723.8968526945</v>
      </c>
      <c r="J317" s="64"/>
      <c r="M317" s="2">
        <v>22</v>
      </c>
    </row>
    <row r="318" spans="2:13" x14ac:dyDescent="0.2">
      <c r="B318" s="20">
        <f t="shared" si="46"/>
        <v>260</v>
      </c>
      <c r="C318" s="59">
        <f t="shared" si="47"/>
        <v>40261.354173106563</v>
      </c>
      <c r="D318" s="21">
        <f t="shared" si="44"/>
        <v>30144.398442479811</v>
      </c>
      <c r="E318" s="31">
        <f t="shared" si="48"/>
        <v>10116.955730626754</v>
      </c>
      <c r="F318" s="23">
        <f t="shared" si="45"/>
        <v>40261.354173106563</v>
      </c>
      <c r="G318" s="40">
        <f t="shared" si="49"/>
        <v>1398131.7047048267</v>
      </c>
      <c r="H318" s="32">
        <f t="shared" si="50"/>
        <v>6866083.7897125371</v>
      </c>
      <c r="I318" s="32">
        <f t="shared" si="51"/>
        <v>3601868.2952951742</v>
      </c>
      <c r="J318" s="64"/>
      <c r="M318" s="2">
        <v>22</v>
      </c>
    </row>
    <row r="319" spans="2:13" x14ac:dyDescent="0.2">
      <c r="B319" s="20">
        <f t="shared" si="46"/>
        <v>261</v>
      </c>
      <c r="C319" s="59">
        <f t="shared" si="47"/>
        <v>40261.354173106563</v>
      </c>
      <c r="D319" s="21">
        <f t="shared" si="44"/>
        <v>30357.921264780707</v>
      </c>
      <c r="E319" s="31">
        <f t="shared" si="48"/>
        <v>9903.4329083258563</v>
      </c>
      <c r="F319" s="23">
        <f t="shared" si="45"/>
        <v>40261.354173106563</v>
      </c>
      <c r="G319" s="40">
        <f t="shared" si="49"/>
        <v>1367773.783440046</v>
      </c>
      <c r="H319" s="32">
        <f t="shared" si="50"/>
        <v>6875987.2226208625</v>
      </c>
      <c r="I319" s="32">
        <f t="shared" si="51"/>
        <v>3632226.2165599549</v>
      </c>
      <c r="J319" s="64"/>
      <c r="M319" s="2">
        <v>22</v>
      </c>
    </row>
    <row r="320" spans="2:13" x14ac:dyDescent="0.2">
      <c r="B320" s="20">
        <f t="shared" si="46"/>
        <v>262</v>
      </c>
      <c r="C320" s="59">
        <f t="shared" si="47"/>
        <v>40261.354173106563</v>
      </c>
      <c r="D320" s="21">
        <f t="shared" si="44"/>
        <v>30572.956540406238</v>
      </c>
      <c r="E320" s="31">
        <f t="shared" si="48"/>
        <v>9688.3976327003274</v>
      </c>
      <c r="F320" s="23">
        <f t="shared" si="45"/>
        <v>40261.354173106563</v>
      </c>
      <c r="G320" s="40">
        <f t="shared" si="49"/>
        <v>1337200.8268996398</v>
      </c>
      <c r="H320" s="32">
        <f t="shared" si="50"/>
        <v>6885675.6202535629</v>
      </c>
      <c r="I320" s="32">
        <f t="shared" si="51"/>
        <v>3662799.1731003611</v>
      </c>
      <c r="J320" s="64"/>
      <c r="M320" s="2">
        <v>22</v>
      </c>
    </row>
    <row r="321" spans="2:13" x14ac:dyDescent="0.2">
      <c r="B321" s="20">
        <f t="shared" si="46"/>
        <v>263</v>
      </c>
      <c r="C321" s="59">
        <f t="shared" si="47"/>
        <v>40261.354173106563</v>
      </c>
      <c r="D321" s="21">
        <f t="shared" si="44"/>
        <v>30789.514982567445</v>
      </c>
      <c r="E321" s="31">
        <f t="shared" si="48"/>
        <v>9471.8391905391163</v>
      </c>
      <c r="F321" s="23">
        <f t="shared" si="45"/>
        <v>40261.354173106563</v>
      </c>
      <c r="G321" s="40">
        <f t="shared" si="49"/>
        <v>1306411.3119170724</v>
      </c>
      <c r="H321" s="32">
        <f t="shared" si="50"/>
        <v>6895147.4594441019</v>
      </c>
      <c r="I321" s="32">
        <f t="shared" si="51"/>
        <v>3693588.6880829288</v>
      </c>
      <c r="J321" s="64"/>
      <c r="M321" s="2">
        <v>22</v>
      </c>
    </row>
    <row r="322" spans="2:13" x14ac:dyDescent="0.2">
      <c r="B322" s="20">
        <f t="shared" si="46"/>
        <v>264</v>
      </c>
      <c r="C322" s="59">
        <f t="shared" si="47"/>
        <v>40261.354173106563</v>
      </c>
      <c r="D322" s="21">
        <f t="shared" si="44"/>
        <v>31007.607380360634</v>
      </c>
      <c r="E322" s="31">
        <f t="shared" si="48"/>
        <v>9253.7467927459311</v>
      </c>
      <c r="F322" s="23">
        <f t="shared" si="45"/>
        <v>40261.354173106563</v>
      </c>
      <c r="G322" s="40">
        <f t="shared" si="49"/>
        <v>1275403.7045367118</v>
      </c>
      <c r="H322" s="32">
        <f t="shared" si="50"/>
        <v>6904401.2062368477</v>
      </c>
      <c r="I322" s="32">
        <f t="shared" si="51"/>
        <v>3724596.2954632896</v>
      </c>
      <c r="J322" s="64">
        <f>IF(E321&gt;0, J310, 0)*(1+D17)</f>
        <v>0</v>
      </c>
      <c r="M322" s="2">
        <v>22</v>
      </c>
    </row>
    <row r="323" spans="2:13" x14ac:dyDescent="0.2">
      <c r="B323" s="20">
        <f t="shared" si="46"/>
        <v>265</v>
      </c>
      <c r="C323" s="59">
        <f>IF(G322&gt;$D$10, C322, G322+E323)*(1+D18)</f>
        <v>40261.354173106563</v>
      </c>
      <c r="D323" s="21">
        <f t="shared" si="44"/>
        <v>31227.244599304853</v>
      </c>
      <c r="E323" s="31">
        <f t="shared" si="48"/>
        <v>9034.1095738017084</v>
      </c>
      <c r="F323" s="23">
        <f t="shared" si="45"/>
        <v>40261.354173106563</v>
      </c>
      <c r="G323" s="40">
        <f t="shared" si="49"/>
        <v>1244176.4599374069</v>
      </c>
      <c r="H323" s="32">
        <f t="shared" si="50"/>
        <v>6913435.3158106497</v>
      </c>
      <c r="I323" s="32">
        <f t="shared" si="51"/>
        <v>3755823.5400625942</v>
      </c>
      <c r="J323" s="64"/>
      <c r="M323" s="2">
        <v>23</v>
      </c>
    </row>
    <row r="324" spans="2:13" x14ac:dyDescent="0.2">
      <c r="B324" s="20">
        <f t="shared" si="46"/>
        <v>266</v>
      </c>
      <c r="C324" s="59">
        <f t="shared" si="47"/>
        <v>40261.354173106563</v>
      </c>
      <c r="D324" s="21">
        <f t="shared" si="44"/>
        <v>31448.437581883263</v>
      </c>
      <c r="E324" s="31">
        <f t="shared" si="48"/>
        <v>8812.9165912233002</v>
      </c>
      <c r="F324" s="23">
        <f t="shared" si="45"/>
        <v>40261.354173106563</v>
      </c>
      <c r="G324" s="40">
        <f t="shared" si="49"/>
        <v>1212728.0223555237</v>
      </c>
      <c r="H324" s="32">
        <f t="shared" si="50"/>
        <v>6922248.232401873</v>
      </c>
      <c r="I324" s="32">
        <f t="shared" si="51"/>
        <v>3787271.9776444775</v>
      </c>
      <c r="J324" s="64"/>
      <c r="M324" s="2">
        <v>23</v>
      </c>
    </row>
    <row r="325" spans="2:13" x14ac:dyDescent="0.2">
      <c r="B325" s="20">
        <f t="shared" si="46"/>
        <v>267</v>
      </c>
      <c r="C325" s="59">
        <f t="shared" si="47"/>
        <v>40261.354173106563</v>
      </c>
      <c r="D325" s="21">
        <f t="shared" si="44"/>
        <v>31671.19734808827</v>
      </c>
      <c r="E325" s="31">
        <f t="shared" si="48"/>
        <v>8590.1568250182936</v>
      </c>
      <c r="F325" s="23">
        <f t="shared" si="45"/>
        <v>40261.354173106563</v>
      </c>
      <c r="G325" s="40">
        <f t="shared" si="49"/>
        <v>1181056.8250074354</v>
      </c>
      <c r="H325" s="32">
        <f t="shared" si="50"/>
        <v>6930838.3892268911</v>
      </c>
      <c r="I325" s="32">
        <f t="shared" si="51"/>
        <v>3818943.174992566</v>
      </c>
      <c r="J325" s="64"/>
      <c r="M325" s="2">
        <v>23</v>
      </c>
    </row>
    <row r="326" spans="2:13" x14ac:dyDescent="0.2">
      <c r="B326" s="20">
        <f t="shared" si="46"/>
        <v>268</v>
      </c>
      <c r="C326" s="59">
        <f t="shared" si="47"/>
        <v>40261.354173106563</v>
      </c>
      <c r="D326" s="21">
        <f t="shared" si="44"/>
        <v>31895.534995970564</v>
      </c>
      <c r="E326" s="31">
        <f t="shared" si="48"/>
        <v>8365.8191771360016</v>
      </c>
      <c r="F326" s="23">
        <f t="shared" si="45"/>
        <v>40261.354173106563</v>
      </c>
      <c r="G326" s="40">
        <f t="shared" si="49"/>
        <v>1149161.2900114649</v>
      </c>
      <c r="H326" s="32">
        <f t="shared" si="50"/>
        <v>6939204.2084040269</v>
      </c>
      <c r="I326" s="32">
        <f t="shared" si="51"/>
        <v>3850838.7099885368</v>
      </c>
      <c r="J326" s="64"/>
      <c r="M326" s="2">
        <v>23</v>
      </c>
    </row>
    <row r="327" spans="2:13" x14ac:dyDescent="0.2">
      <c r="B327" s="20">
        <f t="shared" si="46"/>
        <v>269</v>
      </c>
      <c r="C327" s="59">
        <f t="shared" si="47"/>
        <v>40261.354173106563</v>
      </c>
      <c r="D327" s="21">
        <f t="shared" si="44"/>
        <v>32121.46170219202</v>
      </c>
      <c r="E327" s="31">
        <f t="shared" si="48"/>
        <v>8139.8924709145431</v>
      </c>
      <c r="F327" s="23">
        <f t="shared" si="45"/>
        <v>40261.354173106563</v>
      </c>
      <c r="G327" s="40">
        <f t="shared" si="49"/>
        <v>1117039.8283092729</v>
      </c>
      <c r="H327" s="32">
        <f t="shared" si="50"/>
        <v>6947344.1008749418</v>
      </c>
      <c r="I327" s="32">
        <f t="shared" si="51"/>
        <v>3882960.171690729</v>
      </c>
      <c r="J327" s="64"/>
      <c r="M327" s="2">
        <v>23</v>
      </c>
    </row>
    <row r="328" spans="2:13" x14ac:dyDescent="0.2">
      <c r="B328" s="20">
        <f t="shared" si="46"/>
        <v>270</v>
      </c>
      <c r="C328" s="59">
        <f t="shared" si="47"/>
        <v>40261.354173106563</v>
      </c>
      <c r="D328" s="21">
        <f t="shared" si="44"/>
        <v>32348.988722582548</v>
      </c>
      <c r="E328" s="31">
        <f t="shared" si="48"/>
        <v>7912.3654505240165</v>
      </c>
      <c r="F328" s="23">
        <f t="shared" si="45"/>
        <v>40261.354173106563</v>
      </c>
      <c r="G328" s="40">
        <f t="shared" si="49"/>
        <v>1084690.8395866903</v>
      </c>
      <c r="H328" s="32">
        <f t="shared" si="50"/>
        <v>6955256.4663254656</v>
      </c>
      <c r="I328" s="32">
        <f t="shared" si="51"/>
        <v>3915309.1604133113</v>
      </c>
      <c r="J328" s="64"/>
      <c r="M328" s="2">
        <v>23</v>
      </c>
    </row>
    <row r="329" spans="2:13" x14ac:dyDescent="0.2">
      <c r="B329" s="20">
        <f t="shared" si="46"/>
        <v>271</v>
      </c>
      <c r="C329" s="59">
        <f t="shared" si="47"/>
        <v>40261.354173106563</v>
      </c>
      <c r="D329" s="21">
        <f t="shared" si="44"/>
        <v>32578.127392700841</v>
      </c>
      <c r="E329" s="31">
        <f t="shared" si="48"/>
        <v>7683.2267804057237</v>
      </c>
      <c r="F329" s="23">
        <f t="shared" si="45"/>
        <v>40261.354173106563</v>
      </c>
      <c r="G329" s="40">
        <f t="shared" si="49"/>
        <v>1052112.7121939894</v>
      </c>
      <c r="H329" s="32">
        <f t="shared" si="50"/>
        <v>6962939.6931058709</v>
      </c>
      <c r="I329" s="32">
        <f t="shared" si="51"/>
        <v>3947887.2878060122</v>
      </c>
      <c r="J329" s="64"/>
      <c r="M329" s="2">
        <v>23</v>
      </c>
    </row>
    <row r="330" spans="2:13" x14ac:dyDescent="0.2">
      <c r="B330" s="20">
        <f t="shared" si="46"/>
        <v>272</v>
      </c>
      <c r="C330" s="59">
        <f t="shared" si="47"/>
        <v>40261.354173106563</v>
      </c>
      <c r="D330" s="21">
        <f t="shared" si="44"/>
        <v>32808.88912839914</v>
      </c>
      <c r="E330" s="31">
        <f t="shared" si="48"/>
        <v>7452.4650447074264</v>
      </c>
      <c r="F330" s="23">
        <f t="shared" si="45"/>
        <v>40261.354173106563</v>
      </c>
      <c r="G330" s="40">
        <f t="shared" si="49"/>
        <v>1019303.8230655903</v>
      </c>
      <c r="H330" s="32">
        <f t="shared" si="50"/>
        <v>6970392.1581505779</v>
      </c>
      <c r="I330" s="32">
        <f t="shared" si="51"/>
        <v>3980696.1769344113</v>
      </c>
      <c r="J330" s="64"/>
      <c r="M330" s="2">
        <v>23</v>
      </c>
    </row>
    <row r="331" spans="2:13" x14ac:dyDescent="0.2">
      <c r="B331" s="20">
        <f t="shared" si="46"/>
        <v>273</v>
      </c>
      <c r="C331" s="59">
        <f t="shared" si="47"/>
        <v>40261.354173106563</v>
      </c>
      <c r="D331" s="21">
        <f t="shared" si="44"/>
        <v>33041.285426391965</v>
      </c>
      <c r="E331" s="31">
        <f t="shared" si="48"/>
        <v>7220.068746714599</v>
      </c>
      <c r="F331" s="23">
        <f t="shared" si="45"/>
        <v>40261.354173106563</v>
      </c>
      <c r="G331" s="40">
        <f t="shared" si="49"/>
        <v>986262.53763919836</v>
      </c>
      <c r="H331" s="32">
        <f t="shared" si="50"/>
        <v>6977612.2268972928</v>
      </c>
      <c r="I331" s="32">
        <f t="shared" si="51"/>
        <v>4013737.462360803</v>
      </c>
      <c r="J331" s="64"/>
      <c r="M331" s="2">
        <v>23</v>
      </c>
    </row>
    <row r="332" spans="2:13" x14ac:dyDescent="0.2">
      <c r="B332" s="20">
        <f t="shared" si="46"/>
        <v>274</v>
      </c>
      <c r="C332" s="59">
        <f t="shared" si="47"/>
        <v>40261.354173106563</v>
      </c>
      <c r="D332" s="21">
        <f t="shared" si="44"/>
        <v>33275.327864828905</v>
      </c>
      <c r="E332" s="31">
        <f t="shared" si="48"/>
        <v>6986.0263082776555</v>
      </c>
      <c r="F332" s="23">
        <f t="shared" si="45"/>
        <v>40261.354173106563</v>
      </c>
      <c r="G332" s="40">
        <f t="shared" si="49"/>
        <v>952987.20977436949</v>
      </c>
      <c r="H332" s="32">
        <f t="shared" si="50"/>
        <v>6984598.2532055704</v>
      </c>
      <c r="I332" s="32">
        <f t="shared" si="51"/>
        <v>4047012.790225632</v>
      </c>
      <c r="J332" s="64"/>
      <c r="M332" s="2">
        <v>23</v>
      </c>
    </row>
    <row r="333" spans="2:13" x14ac:dyDescent="0.2">
      <c r="B333" s="20">
        <f t="shared" si="46"/>
        <v>275</v>
      </c>
      <c r="C333" s="59">
        <f t="shared" si="47"/>
        <v>40261.354173106563</v>
      </c>
      <c r="D333" s="21">
        <f t="shared" si="44"/>
        <v>33511.028103871446</v>
      </c>
      <c r="E333" s="31">
        <f t="shared" si="48"/>
        <v>6750.3260692351178</v>
      </c>
      <c r="F333" s="23">
        <f t="shared" si="45"/>
        <v>40261.354173106563</v>
      </c>
      <c r="G333" s="40">
        <f t="shared" si="49"/>
        <v>919476.1816704981</v>
      </c>
      <c r="H333" s="32">
        <f t="shared" si="50"/>
        <v>6991348.5792748053</v>
      </c>
      <c r="I333" s="32">
        <f t="shared" si="51"/>
        <v>4080523.8183295033</v>
      </c>
      <c r="J333" s="64"/>
      <c r="M333" s="2">
        <v>23</v>
      </c>
    </row>
    <row r="334" spans="2:13" x14ac:dyDescent="0.2">
      <c r="B334" s="20">
        <f t="shared" si="46"/>
        <v>276</v>
      </c>
      <c r="C334" s="59">
        <f t="shared" si="47"/>
        <v>40261.354173106563</v>
      </c>
      <c r="D334" s="21">
        <f t="shared" si="44"/>
        <v>33748.397886273866</v>
      </c>
      <c r="E334" s="31">
        <f t="shared" si="48"/>
        <v>6512.9562868326948</v>
      </c>
      <c r="F334" s="23">
        <f t="shared" si="45"/>
        <v>40261.354173106563</v>
      </c>
      <c r="G334" s="40">
        <f t="shared" si="49"/>
        <v>885727.78378422419</v>
      </c>
      <c r="H334" s="32">
        <f t="shared" si="50"/>
        <v>6997861.535561638</v>
      </c>
      <c r="I334" s="32">
        <f t="shared" si="51"/>
        <v>4114272.2162157772</v>
      </c>
      <c r="J334" s="64">
        <f>IF(E333&gt;0, J322, 0)*(1+D17)</f>
        <v>0</v>
      </c>
      <c r="M334" s="2">
        <v>23</v>
      </c>
    </row>
    <row r="335" spans="2:13" x14ac:dyDescent="0.2">
      <c r="B335" s="20">
        <f t="shared" si="46"/>
        <v>277</v>
      </c>
      <c r="C335" s="59">
        <f>IF(G334&gt;$D$10, C334, G334+E335)*(1+D18)</f>
        <v>40261.354173106563</v>
      </c>
      <c r="D335" s="21">
        <f t="shared" si="44"/>
        <v>33987.449037968312</v>
      </c>
      <c r="E335" s="31">
        <f t="shared" si="48"/>
        <v>6273.905135138255</v>
      </c>
      <c r="F335" s="23">
        <f t="shared" si="45"/>
        <v>40261.354173106563</v>
      </c>
      <c r="G335" s="40">
        <f t="shared" si="49"/>
        <v>851740.33474625589</v>
      </c>
      <c r="H335" s="32">
        <f t="shared" si="50"/>
        <v>7004135.4406967759</v>
      </c>
      <c r="I335" s="32">
        <f t="shared" si="51"/>
        <v>4148259.6652537454</v>
      </c>
      <c r="J335" s="64"/>
      <c r="M335" s="2">
        <v>24</v>
      </c>
    </row>
    <row r="336" spans="2:13" x14ac:dyDescent="0.2">
      <c r="B336" s="20">
        <f t="shared" si="46"/>
        <v>278</v>
      </c>
      <c r="C336" s="59">
        <f t="shared" si="47"/>
        <v>40261.354173106563</v>
      </c>
      <c r="D336" s="21">
        <f t="shared" si="44"/>
        <v>34228.193468653917</v>
      </c>
      <c r="E336" s="31">
        <f t="shared" si="48"/>
        <v>6033.1607044526463</v>
      </c>
      <c r="F336" s="23">
        <f t="shared" si="45"/>
        <v>40261.354173106563</v>
      </c>
      <c r="G336" s="40">
        <f t="shared" si="49"/>
        <v>817512.14127760194</v>
      </c>
      <c r="H336" s="32">
        <f t="shared" si="50"/>
        <v>7010168.6014012285</v>
      </c>
      <c r="I336" s="32">
        <f t="shared" si="51"/>
        <v>4182487.8587223995</v>
      </c>
      <c r="J336" s="64"/>
      <c r="M336" s="2">
        <v>24</v>
      </c>
    </row>
    <row r="337" spans="2:13" x14ac:dyDescent="0.2">
      <c r="B337" s="20">
        <f t="shared" si="46"/>
        <v>279</v>
      </c>
      <c r="C337" s="59">
        <f t="shared" si="47"/>
        <v>40261.354173106563</v>
      </c>
      <c r="D337" s="21">
        <f t="shared" si="44"/>
        <v>34470.643172390213</v>
      </c>
      <c r="E337" s="31">
        <f t="shared" si="48"/>
        <v>5790.7110007163474</v>
      </c>
      <c r="F337" s="23">
        <f t="shared" si="45"/>
        <v>40261.354173106563</v>
      </c>
      <c r="G337" s="40">
        <f t="shared" si="49"/>
        <v>783041.49810521177</v>
      </c>
      <c r="H337" s="32">
        <f t="shared" si="50"/>
        <v>7015959.3124019448</v>
      </c>
      <c r="I337" s="32">
        <f t="shared" si="51"/>
        <v>4216958.5018947897</v>
      </c>
      <c r="J337" s="64"/>
      <c r="M337" s="2">
        <v>24</v>
      </c>
    </row>
    <row r="338" spans="2:13" x14ac:dyDescent="0.2">
      <c r="B338" s="20">
        <f t="shared" si="46"/>
        <v>280</v>
      </c>
      <c r="C338" s="59">
        <f t="shared" si="47"/>
        <v>40261.354173106563</v>
      </c>
      <c r="D338" s="21">
        <f t="shared" si="44"/>
        <v>34714.810228194649</v>
      </c>
      <c r="E338" s="31">
        <f t="shared" si="48"/>
        <v>5546.5439449119176</v>
      </c>
      <c r="F338" s="23">
        <f t="shared" si="45"/>
        <v>40261.354173106563</v>
      </c>
      <c r="G338" s="40">
        <f t="shared" si="49"/>
        <v>748326.68787701707</v>
      </c>
      <c r="H338" s="32">
        <f t="shared" si="50"/>
        <v>7021505.8563468568</v>
      </c>
      <c r="I338" s="32">
        <f t="shared" si="51"/>
        <v>4251673.3121229848</v>
      </c>
      <c r="J338" s="64"/>
      <c r="M338" s="2">
        <v>24</v>
      </c>
    </row>
    <row r="339" spans="2:13" x14ac:dyDescent="0.2">
      <c r="B339" s="20">
        <f t="shared" si="46"/>
        <v>281</v>
      </c>
      <c r="C339" s="59">
        <f t="shared" si="47"/>
        <v>40261.354173106563</v>
      </c>
      <c r="D339" s="21">
        <f t="shared" si="44"/>
        <v>34960.706800644359</v>
      </c>
      <c r="E339" s="31">
        <f t="shared" si="48"/>
        <v>5300.6473724622047</v>
      </c>
      <c r="F339" s="23">
        <f t="shared" si="45"/>
        <v>40261.354173106563</v>
      </c>
      <c r="G339" s="40">
        <f t="shared" si="49"/>
        <v>713365.98107637267</v>
      </c>
      <c r="H339" s="32">
        <f t="shared" si="50"/>
        <v>7026806.5037193187</v>
      </c>
      <c r="I339" s="32">
        <f t="shared" si="51"/>
        <v>4286634.0189236291</v>
      </c>
      <c r="J339" s="64"/>
      <c r="M339" s="2">
        <v>24</v>
      </c>
    </row>
    <row r="340" spans="2:13" x14ac:dyDescent="0.2">
      <c r="B340" s="20">
        <f t="shared" si="46"/>
        <v>282</v>
      </c>
      <c r="C340" s="59">
        <f t="shared" si="47"/>
        <v>40261.354173106563</v>
      </c>
      <c r="D340" s="21">
        <f t="shared" si="44"/>
        <v>35208.345140482255</v>
      </c>
      <c r="E340" s="31">
        <f t="shared" si="48"/>
        <v>5053.0090326243071</v>
      </c>
      <c r="F340" s="23">
        <f t="shared" si="45"/>
        <v>40261.354173106563</v>
      </c>
      <c r="G340" s="40">
        <f t="shared" si="49"/>
        <v>678157.63593589037</v>
      </c>
      <c r="H340" s="32">
        <f t="shared" si="50"/>
        <v>7031859.5127519425</v>
      </c>
      <c r="I340" s="32">
        <f t="shared" si="51"/>
        <v>4321842.3640641114</v>
      </c>
      <c r="J340" s="64"/>
      <c r="M340" s="2">
        <v>24</v>
      </c>
    </row>
    <row r="341" spans="2:13" x14ac:dyDescent="0.2">
      <c r="B341" s="20">
        <f t="shared" si="46"/>
        <v>283</v>
      </c>
      <c r="C341" s="59">
        <f t="shared" si="47"/>
        <v>40261.354173106563</v>
      </c>
      <c r="D341" s="21">
        <f t="shared" si="44"/>
        <v>35457.73758522734</v>
      </c>
      <c r="E341" s="31">
        <f t="shared" si="48"/>
        <v>4803.6165878792235</v>
      </c>
      <c r="F341" s="23">
        <f t="shared" si="45"/>
        <v>40261.354173106563</v>
      </c>
      <c r="G341" s="40">
        <f t="shared" si="49"/>
        <v>642699.89835066302</v>
      </c>
      <c r="H341" s="32">
        <f t="shared" si="50"/>
        <v>7036663.1293398216</v>
      </c>
      <c r="I341" s="32">
        <f t="shared" si="51"/>
        <v>4357300.1016493384</v>
      </c>
      <c r="J341" s="64"/>
      <c r="M341" s="2">
        <v>24</v>
      </c>
    </row>
    <row r="342" spans="2:13" x14ac:dyDescent="0.2">
      <c r="B342" s="20">
        <f t="shared" si="46"/>
        <v>284</v>
      </c>
      <c r="C342" s="59">
        <f t="shared" si="47"/>
        <v>40261.354173106563</v>
      </c>
      <c r="D342" s="21">
        <f t="shared" si="44"/>
        <v>35708.896559789369</v>
      </c>
      <c r="E342" s="31">
        <f t="shared" si="48"/>
        <v>4552.4576133171968</v>
      </c>
      <c r="F342" s="23">
        <f t="shared" si="45"/>
        <v>40261.354173106563</v>
      </c>
      <c r="G342" s="40">
        <f t="shared" si="49"/>
        <v>606991.00179087371</v>
      </c>
      <c r="H342" s="32">
        <f t="shared" si="50"/>
        <v>7041215.5869531389</v>
      </c>
      <c r="I342" s="32">
        <f t="shared" si="51"/>
        <v>4393008.9982091282</v>
      </c>
      <c r="J342" s="64"/>
      <c r="M342" s="2">
        <v>24</v>
      </c>
    </row>
    <row r="343" spans="2:13" x14ac:dyDescent="0.2">
      <c r="B343" s="20">
        <f t="shared" si="46"/>
        <v>285</v>
      </c>
      <c r="C343" s="59">
        <f t="shared" si="47"/>
        <v>40261.354173106563</v>
      </c>
      <c r="D343" s="21">
        <f t="shared" si="44"/>
        <v>35961.834577087873</v>
      </c>
      <c r="E343" s="31">
        <f t="shared" si="48"/>
        <v>4299.5195960186893</v>
      </c>
      <c r="F343" s="23">
        <f t="shared" si="45"/>
        <v>40261.354173106563</v>
      </c>
      <c r="G343" s="40">
        <f t="shared" si="49"/>
        <v>571029.16721378581</v>
      </c>
      <c r="H343" s="32">
        <f t="shared" si="50"/>
        <v>7045515.1065491578</v>
      </c>
      <c r="I343" s="32">
        <f t="shared" si="51"/>
        <v>4428970.8327862164</v>
      </c>
      <c r="J343" s="64"/>
      <c r="M343" s="2">
        <v>24</v>
      </c>
    </row>
    <row r="344" spans="2:13" x14ac:dyDescent="0.2">
      <c r="B344" s="20">
        <f t="shared" si="46"/>
        <v>286</v>
      </c>
      <c r="C344" s="59">
        <f t="shared" si="47"/>
        <v>40261.354173106563</v>
      </c>
      <c r="D344" s="21">
        <f t="shared" si="44"/>
        <v>36216.564238675579</v>
      </c>
      <c r="E344" s="31">
        <f t="shared" si="48"/>
        <v>4044.7899344309831</v>
      </c>
      <c r="F344" s="23">
        <f t="shared" si="45"/>
        <v>40261.354173106563</v>
      </c>
      <c r="G344" s="40">
        <f t="shared" si="49"/>
        <v>534812.60297511029</v>
      </c>
      <c r="H344" s="32">
        <f t="shared" si="50"/>
        <v>7049559.896483589</v>
      </c>
      <c r="I344" s="32">
        <f t="shared" si="51"/>
        <v>4465187.3970248923</v>
      </c>
      <c r="J344" s="64"/>
      <c r="M344" s="2">
        <v>24</v>
      </c>
    </row>
    <row r="345" spans="2:13" x14ac:dyDescent="0.2">
      <c r="B345" s="20">
        <f t="shared" si="46"/>
        <v>287</v>
      </c>
      <c r="C345" s="59">
        <f t="shared" si="47"/>
        <v>40261.354173106563</v>
      </c>
      <c r="D345" s="21">
        <f t="shared" si="44"/>
        <v>36473.098235366197</v>
      </c>
      <c r="E345" s="31">
        <f t="shared" si="48"/>
        <v>3788.255937740365</v>
      </c>
      <c r="F345" s="23">
        <f t="shared" si="45"/>
        <v>40261.354173106563</v>
      </c>
      <c r="G345" s="40">
        <f t="shared" si="49"/>
        <v>498339.50473974412</v>
      </c>
      <c r="H345" s="32">
        <f t="shared" si="50"/>
        <v>7053348.1524213292</v>
      </c>
      <c r="I345" s="32">
        <f t="shared" si="51"/>
        <v>4501660.4952602582</v>
      </c>
      <c r="J345" s="64"/>
      <c r="M345" s="2">
        <v>24</v>
      </c>
    </row>
    <row r="346" spans="2:13" x14ac:dyDescent="0.2">
      <c r="B346" s="20">
        <f t="shared" si="46"/>
        <v>288</v>
      </c>
      <c r="C346" s="59">
        <f t="shared" si="47"/>
        <v>40261.354173106563</v>
      </c>
      <c r="D346" s="21">
        <f t="shared" si="44"/>
        <v>36731.449347866706</v>
      </c>
      <c r="E346" s="31">
        <f t="shared" si="48"/>
        <v>3529.9048252398547</v>
      </c>
      <c r="F346" s="23">
        <f t="shared" si="45"/>
        <v>40261.354173106563</v>
      </c>
      <c r="G346" s="40">
        <f t="shared" si="49"/>
        <v>461608.05539187742</v>
      </c>
      <c r="H346" s="32">
        <f t="shared" si="50"/>
        <v>7056878.0572465686</v>
      </c>
      <c r="I346" s="32">
        <f t="shared" si="51"/>
        <v>4538391.9446081249</v>
      </c>
      <c r="J346" s="64">
        <f>IF(E345&gt;0, J334, 0)*(1+D17)</f>
        <v>0</v>
      </c>
      <c r="M346" s="2">
        <v>24</v>
      </c>
    </row>
    <row r="347" spans="2:13" x14ac:dyDescent="0.2">
      <c r="B347" s="20">
        <f t="shared" si="46"/>
        <v>289</v>
      </c>
      <c r="C347" s="59">
        <f>IF(G346&gt;$D$10, C346, G346+E347)*(1+D18)</f>
        <v>40261.354173106563</v>
      </c>
      <c r="D347" s="21">
        <f t="shared" si="44"/>
        <v>36991.6304474141</v>
      </c>
      <c r="E347" s="31">
        <f t="shared" si="48"/>
        <v>3269.7237256924655</v>
      </c>
      <c r="F347" s="23">
        <f t="shared" si="45"/>
        <v>40261.354173106563</v>
      </c>
      <c r="G347" s="40">
        <f t="shared" si="49"/>
        <v>424616.4249444633</v>
      </c>
      <c r="H347" s="32">
        <f t="shared" si="50"/>
        <v>7060147.780972261</v>
      </c>
      <c r="I347" s="32">
        <f t="shared" si="51"/>
        <v>4575383.5750555387</v>
      </c>
      <c r="J347" s="64"/>
      <c r="M347" s="2">
        <v>25</v>
      </c>
    </row>
    <row r="348" spans="2:13" x14ac:dyDescent="0.2">
      <c r="B348" s="20">
        <f t="shared" si="46"/>
        <v>290</v>
      </c>
      <c r="C348" s="59">
        <f t="shared" si="47"/>
        <v>40261.354173106563</v>
      </c>
      <c r="D348" s="21">
        <f t="shared" si="44"/>
        <v>37253.654496416617</v>
      </c>
      <c r="E348" s="31">
        <f t="shared" si="48"/>
        <v>3007.6996766899483</v>
      </c>
      <c r="F348" s="23">
        <f t="shared" si="45"/>
        <v>40261.354173106563</v>
      </c>
      <c r="G348" s="40">
        <f t="shared" si="49"/>
        <v>387362.77044804668</v>
      </c>
      <c r="H348" s="32">
        <f t="shared" si="50"/>
        <v>7063155.4806489507</v>
      </c>
      <c r="I348" s="32">
        <f t="shared" si="51"/>
        <v>4612637.2295519551</v>
      </c>
      <c r="J348" s="64"/>
      <c r="M348" s="2">
        <v>25</v>
      </c>
    </row>
    <row r="349" spans="2:13" x14ac:dyDescent="0.2">
      <c r="B349" s="20">
        <f t="shared" si="46"/>
        <v>291</v>
      </c>
      <c r="C349" s="59">
        <f t="shared" si="47"/>
        <v>40261.354173106563</v>
      </c>
      <c r="D349" s="21">
        <f t="shared" si="44"/>
        <v>37517.534549099568</v>
      </c>
      <c r="E349" s="31">
        <f t="shared" si="48"/>
        <v>2743.8196240069974</v>
      </c>
      <c r="F349" s="23">
        <f t="shared" si="45"/>
        <v>40261.354173106563</v>
      </c>
      <c r="G349" s="40">
        <f t="shared" si="49"/>
        <v>349845.23589894711</v>
      </c>
      <c r="H349" s="32">
        <f t="shared" si="50"/>
        <v>7065899.3002729574</v>
      </c>
      <c r="I349" s="32">
        <f t="shared" si="51"/>
        <v>4650154.7641010545</v>
      </c>
      <c r="J349" s="64"/>
      <c r="M349" s="2">
        <v>25</v>
      </c>
    </row>
    <row r="350" spans="2:13" x14ac:dyDescent="0.2">
      <c r="B350" s="20">
        <f t="shared" si="46"/>
        <v>292</v>
      </c>
      <c r="C350" s="59">
        <f t="shared" si="47"/>
        <v>40261.354173106563</v>
      </c>
      <c r="D350" s="21">
        <f t="shared" si="44"/>
        <v>37783.283752155687</v>
      </c>
      <c r="E350" s="31">
        <f t="shared" si="48"/>
        <v>2478.0704209508754</v>
      </c>
      <c r="F350" s="23">
        <f t="shared" si="45"/>
        <v>40261.354173106563</v>
      </c>
      <c r="G350" s="40">
        <f t="shared" si="49"/>
        <v>312061.95214679145</v>
      </c>
      <c r="H350" s="32">
        <f t="shared" si="50"/>
        <v>7068377.3706939081</v>
      </c>
      <c r="I350" s="32">
        <f t="shared" si="51"/>
        <v>4687938.04785321</v>
      </c>
      <c r="J350" s="64"/>
      <c r="M350" s="2">
        <v>25</v>
      </c>
    </row>
    <row r="351" spans="2:13" x14ac:dyDescent="0.2">
      <c r="B351" s="20">
        <f t="shared" si="46"/>
        <v>293</v>
      </c>
      <c r="C351" s="59">
        <f t="shared" si="47"/>
        <v>40261.354173106563</v>
      </c>
      <c r="D351" s="21">
        <f t="shared" si="44"/>
        <v>38050.915345400121</v>
      </c>
      <c r="E351" s="31">
        <f t="shared" si="48"/>
        <v>2210.4388277064395</v>
      </c>
      <c r="F351" s="23">
        <f t="shared" si="45"/>
        <v>40261.354173106563</v>
      </c>
      <c r="G351" s="40">
        <f t="shared" si="49"/>
        <v>274011.03680139134</v>
      </c>
      <c r="H351" s="32">
        <f t="shared" si="50"/>
        <v>7070587.8095216146</v>
      </c>
      <c r="I351" s="32">
        <f t="shared" si="51"/>
        <v>4725988.9631986106</v>
      </c>
      <c r="J351" s="64"/>
      <c r="M351" s="2">
        <v>25</v>
      </c>
    </row>
    <row r="352" spans="2:13" x14ac:dyDescent="0.2">
      <c r="B352" s="20">
        <f t="shared" si="46"/>
        <v>294</v>
      </c>
      <c r="C352" s="59">
        <f t="shared" si="47"/>
        <v>40261.354173106563</v>
      </c>
      <c r="D352" s="21">
        <f t="shared" si="44"/>
        <v>38320.442662430039</v>
      </c>
      <c r="E352" s="31">
        <f t="shared" si="48"/>
        <v>1940.9115106765221</v>
      </c>
      <c r="F352" s="23">
        <f t="shared" si="45"/>
        <v>40261.354173106563</v>
      </c>
      <c r="G352" s="40">
        <f t="shared" si="49"/>
        <v>235690.59413896129</v>
      </c>
      <c r="H352" s="32">
        <f t="shared" si="50"/>
        <v>7072528.7210322907</v>
      </c>
      <c r="I352" s="32">
        <f t="shared" si="51"/>
        <v>4764309.4058610406</v>
      </c>
      <c r="J352" s="64"/>
      <c r="M352" s="2">
        <v>25</v>
      </c>
    </row>
    <row r="353" spans="2:13" x14ac:dyDescent="0.2">
      <c r="B353" s="20">
        <f t="shared" si="46"/>
        <v>295</v>
      </c>
      <c r="C353" s="59">
        <f t="shared" si="47"/>
        <v>40261.354173106563</v>
      </c>
      <c r="D353" s="21">
        <f t="shared" si="44"/>
        <v>38591.879131288923</v>
      </c>
      <c r="E353" s="31">
        <f t="shared" si="48"/>
        <v>1669.4750418176427</v>
      </c>
      <c r="F353" s="23">
        <f t="shared" si="45"/>
        <v>40261.354173106563</v>
      </c>
      <c r="G353" s="40">
        <f t="shared" si="49"/>
        <v>197098.71500767238</v>
      </c>
      <c r="H353" s="32">
        <f t="shared" si="50"/>
        <v>7074198.1960741086</v>
      </c>
      <c r="I353" s="32">
        <f t="shared" si="51"/>
        <v>4802901.2849923298</v>
      </c>
      <c r="J353" s="64"/>
      <c r="M353" s="2">
        <v>25</v>
      </c>
    </row>
    <row r="354" spans="2:13" x14ac:dyDescent="0.2">
      <c r="B354" s="20">
        <f t="shared" si="46"/>
        <v>296</v>
      </c>
      <c r="C354" s="59">
        <f t="shared" si="47"/>
        <v>40261.354173106563</v>
      </c>
      <c r="D354" s="21">
        <f t="shared" si="44"/>
        <v>38865.238275135547</v>
      </c>
      <c r="E354" s="31">
        <f t="shared" si="48"/>
        <v>1396.1158979710128</v>
      </c>
      <c r="F354" s="23">
        <f t="shared" si="45"/>
        <v>40261.354173106563</v>
      </c>
      <c r="G354" s="40">
        <f t="shared" si="49"/>
        <v>158233.47673253683</v>
      </c>
      <c r="H354" s="32">
        <f t="shared" si="50"/>
        <v>7075594.3119720798</v>
      </c>
      <c r="I354" s="32">
        <f t="shared" si="51"/>
        <v>4841766.5232674656</v>
      </c>
      <c r="J354" s="64"/>
      <c r="M354" s="2">
        <v>25</v>
      </c>
    </row>
    <row r="355" spans="2:13" x14ac:dyDescent="0.2">
      <c r="B355" s="20">
        <f t="shared" si="46"/>
        <v>297</v>
      </c>
      <c r="C355" s="59">
        <f t="shared" si="47"/>
        <v>40261.354173106563</v>
      </c>
      <c r="D355" s="21">
        <f t="shared" si="44"/>
        <v>39140.533712917764</v>
      </c>
      <c r="E355" s="31">
        <f t="shared" si="48"/>
        <v>1120.8204601888026</v>
      </c>
      <c r="F355" s="23">
        <f t="shared" si="45"/>
        <v>40261.354173106563</v>
      </c>
      <c r="G355" s="40">
        <f t="shared" si="49"/>
        <v>119092.94301961907</v>
      </c>
      <c r="H355" s="32">
        <f t="shared" si="50"/>
        <v>7076715.1324322689</v>
      </c>
      <c r="I355" s="32">
        <f t="shared" si="51"/>
        <v>4880907.0569803836</v>
      </c>
      <c r="J355" s="64"/>
      <c r="M355" s="2">
        <v>25</v>
      </c>
    </row>
    <row r="356" spans="2:13" x14ac:dyDescent="0.2">
      <c r="B356" s="20">
        <f t="shared" si="46"/>
        <v>298</v>
      </c>
      <c r="C356" s="59">
        <f t="shared" si="47"/>
        <v>40261.354173106563</v>
      </c>
      <c r="D356" s="21">
        <f t="shared" si="44"/>
        <v>39417.77916005093</v>
      </c>
      <c r="E356" s="31">
        <f t="shared" si="48"/>
        <v>843.57501305563517</v>
      </c>
      <c r="F356" s="23">
        <f t="shared" si="45"/>
        <v>40261.354173106563</v>
      </c>
      <c r="G356" s="40">
        <f t="shared" si="49"/>
        <v>79675.163859568129</v>
      </c>
      <c r="H356" s="32">
        <f t="shared" si="50"/>
        <v>7077558.7074453244</v>
      </c>
      <c r="I356" s="32">
        <f t="shared" si="51"/>
        <v>4920324.8361404343</v>
      </c>
      <c r="J356" s="64"/>
      <c r="M356" s="2">
        <v>25</v>
      </c>
    </row>
    <row r="357" spans="2:13" x14ac:dyDescent="0.2">
      <c r="B357" s="20">
        <f t="shared" si="46"/>
        <v>299</v>
      </c>
      <c r="C357" s="59">
        <f t="shared" si="47"/>
        <v>40261.354173106563</v>
      </c>
      <c r="D357" s="21">
        <f t="shared" si="44"/>
        <v>39696.988429101286</v>
      </c>
      <c r="E357" s="31">
        <f t="shared" si="48"/>
        <v>564.36574400527422</v>
      </c>
      <c r="F357" s="23">
        <f t="shared" si="45"/>
        <v>40261.354173106563</v>
      </c>
      <c r="G357" s="40">
        <f t="shared" si="49"/>
        <v>39978.175430466843</v>
      </c>
      <c r="H357" s="32">
        <f t="shared" si="50"/>
        <v>7078123.0731893294</v>
      </c>
      <c r="I357" s="32">
        <f t="shared" si="51"/>
        <v>4960021.8245695354</v>
      </c>
      <c r="J357" s="64"/>
      <c r="M357" s="2">
        <v>25</v>
      </c>
    </row>
    <row r="358" spans="2:13" x14ac:dyDescent="0.2">
      <c r="B358" s="20">
        <f t="shared" si="46"/>
        <v>300</v>
      </c>
      <c r="C358" s="59">
        <f t="shared" si="47"/>
        <v>40261.354173099317</v>
      </c>
      <c r="D358" s="21">
        <f t="shared" si="44"/>
        <v>39978.175430466843</v>
      </c>
      <c r="E358" s="31">
        <f t="shared" si="48"/>
        <v>283.17874263247347</v>
      </c>
      <c r="F358" s="23">
        <f t="shared" si="45"/>
        <v>40261.354173099317</v>
      </c>
      <c r="G358" s="40">
        <f t="shared" si="49"/>
        <v>0</v>
      </c>
      <c r="H358" s="32">
        <f t="shared" si="50"/>
        <v>7078406.2519319616</v>
      </c>
      <c r="I358" s="32">
        <f t="shared" si="51"/>
        <v>5000000.0000000019</v>
      </c>
      <c r="J358" s="64">
        <f>IF(E357&gt;0, J346, 0)*(1+D17)</f>
        <v>0</v>
      </c>
      <c r="M358" s="2">
        <v>25</v>
      </c>
    </row>
    <row r="359" spans="2:13" x14ac:dyDescent="0.2">
      <c r="B359" s="20">
        <f t="shared" si="46"/>
        <v>301</v>
      </c>
      <c r="C359" s="59">
        <f>IF(G358&gt;$D$10, C358, G358+E359)*(1+D18)</f>
        <v>0</v>
      </c>
      <c r="D359" s="21">
        <f t="shared" si="44"/>
        <v>0</v>
      </c>
      <c r="E359" s="31">
        <f t="shared" si="48"/>
        <v>0</v>
      </c>
      <c r="F359" s="23">
        <f t="shared" si="45"/>
        <v>0</v>
      </c>
      <c r="G359" s="40">
        <f t="shared" si="49"/>
        <v>0</v>
      </c>
      <c r="H359" s="32">
        <f t="shared" si="50"/>
        <v>0</v>
      </c>
      <c r="I359" s="32">
        <f t="shared" si="51"/>
        <v>0</v>
      </c>
      <c r="J359" s="64"/>
      <c r="M359" s="2">
        <v>26</v>
      </c>
    </row>
    <row r="360" spans="2:13" x14ac:dyDescent="0.2">
      <c r="B360" s="20">
        <f t="shared" si="46"/>
        <v>302</v>
      </c>
      <c r="C360" s="59">
        <f t="shared" si="47"/>
        <v>0</v>
      </c>
      <c r="D360" s="21">
        <f t="shared" si="44"/>
        <v>0</v>
      </c>
      <c r="E360" s="31">
        <f t="shared" si="48"/>
        <v>0</v>
      </c>
      <c r="F360" s="23">
        <f t="shared" si="45"/>
        <v>0</v>
      </c>
      <c r="G360" s="40">
        <f t="shared" si="49"/>
        <v>0</v>
      </c>
      <c r="H360" s="32">
        <f t="shared" si="50"/>
        <v>0</v>
      </c>
      <c r="I360" s="32">
        <f t="shared" si="51"/>
        <v>0</v>
      </c>
      <c r="J360" s="64"/>
      <c r="M360" s="2">
        <v>26</v>
      </c>
    </row>
    <row r="361" spans="2:13" x14ac:dyDescent="0.2">
      <c r="B361" s="20">
        <f t="shared" si="46"/>
        <v>303</v>
      </c>
      <c r="C361" s="59">
        <f t="shared" si="47"/>
        <v>0</v>
      </c>
      <c r="D361" s="21">
        <f t="shared" si="44"/>
        <v>0</v>
      </c>
      <c r="E361" s="31">
        <f t="shared" si="48"/>
        <v>0</v>
      </c>
      <c r="F361" s="23">
        <f t="shared" si="45"/>
        <v>0</v>
      </c>
      <c r="G361" s="40">
        <f t="shared" si="49"/>
        <v>0</v>
      </c>
      <c r="H361" s="32">
        <f t="shared" si="50"/>
        <v>0</v>
      </c>
      <c r="I361" s="32">
        <f t="shared" si="51"/>
        <v>0</v>
      </c>
      <c r="J361" s="64"/>
      <c r="M361" s="2">
        <v>26</v>
      </c>
    </row>
    <row r="362" spans="2:13" x14ac:dyDescent="0.2">
      <c r="B362" s="20">
        <f t="shared" si="46"/>
        <v>304</v>
      </c>
      <c r="C362" s="59">
        <f t="shared" si="47"/>
        <v>0</v>
      </c>
      <c r="D362" s="21">
        <f t="shared" si="44"/>
        <v>0</v>
      </c>
      <c r="E362" s="31">
        <f t="shared" si="48"/>
        <v>0</v>
      </c>
      <c r="F362" s="23">
        <f t="shared" si="45"/>
        <v>0</v>
      </c>
      <c r="G362" s="40">
        <f t="shared" si="49"/>
        <v>0</v>
      </c>
      <c r="H362" s="32">
        <f t="shared" si="50"/>
        <v>0</v>
      </c>
      <c r="I362" s="32">
        <f t="shared" si="51"/>
        <v>0</v>
      </c>
      <c r="J362" s="64"/>
      <c r="M362" s="2">
        <v>26</v>
      </c>
    </row>
    <row r="363" spans="2:13" x14ac:dyDescent="0.2">
      <c r="B363" s="20">
        <f t="shared" si="46"/>
        <v>305</v>
      </c>
      <c r="C363" s="59">
        <f t="shared" si="47"/>
        <v>0</v>
      </c>
      <c r="D363" s="21">
        <f t="shared" si="44"/>
        <v>0</v>
      </c>
      <c r="E363" s="31">
        <f t="shared" si="48"/>
        <v>0</v>
      </c>
      <c r="F363" s="23">
        <f t="shared" si="45"/>
        <v>0</v>
      </c>
      <c r="G363" s="40">
        <f t="shared" si="49"/>
        <v>0</v>
      </c>
      <c r="H363" s="32">
        <f t="shared" si="50"/>
        <v>0</v>
      </c>
      <c r="I363" s="32">
        <f t="shared" si="51"/>
        <v>0</v>
      </c>
      <c r="J363" s="64"/>
      <c r="M363" s="2">
        <v>26</v>
      </c>
    </row>
    <row r="364" spans="2:13" x14ac:dyDescent="0.2">
      <c r="B364" s="20">
        <f t="shared" si="46"/>
        <v>306</v>
      </c>
      <c r="C364" s="59">
        <f t="shared" si="47"/>
        <v>0</v>
      </c>
      <c r="D364" s="21">
        <f t="shared" si="44"/>
        <v>0</v>
      </c>
      <c r="E364" s="31">
        <f t="shared" si="48"/>
        <v>0</v>
      </c>
      <c r="F364" s="23">
        <f t="shared" si="45"/>
        <v>0</v>
      </c>
      <c r="G364" s="40">
        <f t="shared" si="49"/>
        <v>0</v>
      </c>
      <c r="H364" s="32">
        <f t="shared" si="50"/>
        <v>0</v>
      </c>
      <c r="I364" s="32">
        <f t="shared" si="51"/>
        <v>0</v>
      </c>
      <c r="J364" s="64"/>
      <c r="M364" s="2">
        <v>26</v>
      </c>
    </row>
    <row r="365" spans="2:13" x14ac:dyDescent="0.2">
      <c r="B365" s="20">
        <f t="shared" si="46"/>
        <v>307</v>
      </c>
      <c r="C365" s="59">
        <f t="shared" si="47"/>
        <v>0</v>
      </c>
      <c r="D365" s="21">
        <f t="shared" si="44"/>
        <v>0</v>
      </c>
      <c r="E365" s="31">
        <f t="shared" si="48"/>
        <v>0</v>
      </c>
      <c r="F365" s="23">
        <f t="shared" si="45"/>
        <v>0</v>
      </c>
      <c r="G365" s="40">
        <f t="shared" si="49"/>
        <v>0</v>
      </c>
      <c r="H365" s="32">
        <f t="shared" si="50"/>
        <v>0</v>
      </c>
      <c r="I365" s="32">
        <f t="shared" si="51"/>
        <v>0</v>
      </c>
      <c r="J365" s="64"/>
      <c r="M365" s="2">
        <v>26</v>
      </c>
    </row>
    <row r="366" spans="2:13" x14ac:dyDescent="0.2">
      <c r="B366" s="20">
        <f t="shared" si="46"/>
        <v>308</v>
      </c>
      <c r="C366" s="59">
        <f t="shared" si="47"/>
        <v>0</v>
      </c>
      <c r="D366" s="21">
        <f t="shared" si="44"/>
        <v>0</v>
      </c>
      <c r="E366" s="31">
        <f t="shared" si="48"/>
        <v>0</v>
      </c>
      <c r="F366" s="23">
        <f t="shared" si="45"/>
        <v>0</v>
      </c>
      <c r="G366" s="40">
        <f t="shared" si="49"/>
        <v>0</v>
      </c>
      <c r="H366" s="32">
        <f t="shared" si="50"/>
        <v>0</v>
      </c>
      <c r="I366" s="32">
        <f t="shared" si="51"/>
        <v>0</v>
      </c>
      <c r="J366" s="64"/>
      <c r="M366" s="2">
        <v>26</v>
      </c>
    </row>
    <row r="367" spans="2:13" x14ac:dyDescent="0.2">
      <c r="B367" s="20">
        <f t="shared" si="46"/>
        <v>309</v>
      </c>
      <c r="C367" s="59">
        <f t="shared" si="47"/>
        <v>0</v>
      </c>
      <c r="D367" s="21">
        <f t="shared" si="44"/>
        <v>0</v>
      </c>
      <c r="E367" s="31">
        <f t="shared" si="48"/>
        <v>0</v>
      </c>
      <c r="F367" s="23">
        <f t="shared" si="45"/>
        <v>0</v>
      </c>
      <c r="G367" s="40">
        <f t="shared" si="49"/>
        <v>0</v>
      </c>
      <c r="H367" s="32">
        <f t="shared" si="50"/>
        <v>0</v>
      </c>
      <c r="I367" s="32">
        <f t="shared" si="51"/>
        <v>0</v>
      </c>
      <c r="J367" s="64"/>
      <c r="M367" s="2">
        <v>26</v>
      </c>
    </row>
    <row r="368" spans="2:13" x14ac:dyDescent="0.2">
      <c r="B368" s="20">
        <f t="shared" si="46"/>
        <v>310</v>
      </c>
      <c r="C368" s="59">
        <f t="shared" si="47"/>
        <v>0</v>
      </c>
      <c r="D368" s="21">
        <f t="shared" si="44"/>
        <v>0</v>
      </c>
      <c r="E368" s="31">
        <f t="shared" si="48"/>
        <v>0</v>
      </c>
      <c r="F368" s="23">
        <f t="shared" si="45"/>
        <v>0</v>
      </c>
      <c r="G368" s="40">
        <f t="shared" si="49"/>
        <v>0</v>
      </c>
      <c r="H368" s="32">
        <f t="shared" si="50"/>
        <v>0</v>
      </c>
      <c r="I368" s="32">
        <f t="shared" si="51"/>
        <v>0</v>
      </c>
      <c r="J368" s="64"/>
      <c r="M368" s="2">
        <v>26</v>
      </c>
    </row>
    <row r="369" spans="2:13" x14ac:dyDescent="0.2">
      <c r="B369" s="20">
        <f t="shared" si="46"/>
        <v>311</v>
      </c>
      <c r="C369" s="59">
        <f t="shared" si="47"/>
        <v>0</v>
      </c>
      <c r="D369" s="21">
        <f t="shared" si="44"/>
        <v>0</v>
      </c>
      <c r="E369" s="31">
        <f t="shared" si="48"/>
        <v>0</v>
      </c>
      <c r="F369" s="23">
        <f t="shared" si="45"/>
        <v>0</v>
      </c>
      <c r="G369" s="40">
        <f t="shared" si="49"/>
        <v>0</v>
      </c>
      <c r="H369" s="32">
        <f t="shared" si="50"/>
        <v>0</v>
      </c>
      <c r="I369" s="32">
        <f t="shared" si="51"/>
        <v>0</v>
      </c>
      <c r="J369" s="64"/>
      <c r="M369" s="2">
        <v>26</v>
      </c>
    </row>
    <row r="370" spans="2:13" x14ac:dyDescent="0.2">
      <c r="B370" s="20">
        <f t="shared" si="46"/>
        <v>312</v>
      </c>
      <c r="C370" s="59">
        <f t="shared" si="47"/>
        <v>0</v>
      </c>
      <c r="D370" s="21">
        <f t="shared" si="44"/>
        <v>0</v>
      </c>
      <c r="E370" s="31">
        <f t="shared" si="48"/>
        <v>0</v>
      </c>
      <c r="F370" s="23">
        <f t="shared" si="45"/>
        <v>0</v>
      </c>
      <c r="G370" s="40">
        <f t="shared" si="49"/>
        <v>0</v>
      </c>
      <c r="H370" s="32">
        <f t="shared" si="50"/>
        <v>0</v>
      </c>
      <c r="I370" s="32">
        <f t="shared" si="51"/>
        <v>0</v>
      </c>
      <c r="J370" s="64">
        <f>IF(E369&gt;0, J358, 0)*(1+D17)</f>
        <v>0</v>
      </c>
      <c r="M370" s="2">
        <v>26</v>
      </c>
    </row>
    <row r="371" spans="2:13" x14ac:dyDescent="0.2">
      <c r="B371" s="20">
        <f t="shared" si="46"/>
        <v>313</v>
      </c>
      <c r="C371" s="59">
        <f>IF(G370&gt;$D$10, C370, G370+E371)*(1+D18)</f>
        <v>0</v>
      </c>
      <c r="D371" s="21">
        <f t="shared" si="44"/>
        <v>0</v>
      </c>
      <c r="E371" s="31">
        <f t="shared" si="48"/>
        <v>0</v>
      </c>
      <c r="F371" s="23">
        <f t="shared" si="45"/>
        <v>0</v>
      </c>
      <c r="G371" s="40">
        <f t="shared" si="49"/>
        <v>0</v>
      </c>
      <c r="H371" s="32">
        <f t="shared" si="50"/>
        <v>0</v>
      </c>
      <c r="I371" s="32">
        <f t="shared" si="51"/>
        <v>0</v>
      </c>
      <c r="J371" s="64"/>
      <c r="M371" s="2">
        <v>27</v>
      </c>
    </row>
    <row r="372" spans="2:13" x14ac:dyDescent="0.2">
      <c r="B372" s="20">
        <f t="shared" si="46"/>
        <v>314</v>
      </c>
      <c r="C372" s="59">
        <f t="shared" si="47"/>
        <v>0</v>
      </c>
      <c r="D372" s="21">
        <f t="shared" si="44"/>
        <v>0</v>
      </c>
      <c r="E372" s="31">
        <f t="shared" si="48"/>
        <v>0</v>
      </c>
      <c r="F372" s="23">
        <f t="shared" si="45"/>
        <v>0</v>
      </c>
      <c r="G372" s="40">
        <f t="shared" si="49"/>
        <v>0</v>
      </c>
      <c r="H372" s="32">
        <f t="shared" si="50"/>
        <v>0</v>
      </c>
      <c r="I372" s="32">
        <f t="shared" si="51"/>
        <v>0</v>
      </c>
      <c r="J372" s="64"/>
      <c r="M372" s="2">
        <v>27</v>
      </c>
    </row>
    <row r="373" spans="2:13" x14ac:dyDescent="0.2">
      <c r="B373" s="20">
        <f t="shared" si="46"/>
        <v>315</v>
      </c>
      <c r="C373" s="59">
        <f t="shared" si="47"/>
        <v>0</v>
      </c>
      <c r="D373" s="21">
        <f t="shared" si="44"/>
        <v>0</v>
      </c>
      <c r="E373" s="31">
        <f t="shared" si="48"/>
        <v>0</v>
      </c>
      <c r="F373" s="23">
        <f t="shared" si="45"/>
        <v>0</v>
      </c>
      <c r="G373" s="40">
        <f t="shared" si="49"/>
        <v>0</v>
      </c>
      <c r="H373" s="32">
        <f t="shared" si="50"/>
        <v>0</v>
      </c>
      <c r="I373" s="32">
        <f t="shared" si="51"/>
        <v>0</v>
      </c>
      <c r="J373" s="64"/>
      <c r="M373" s="2">
        <v>27</v>
      </c>
    </row>
    <row r="374" spans="2:13" x14ac:dyDescent="0.2">
      <c r="B374" s="20">
        <f t="shared" si="46"/>
        <v>316</v>
      </c>
      <c r="C374" s="59">
        <f t="shared" si="47"/>
        <v>0</v>
      </c>
      <c r="D374" s="21">
        <f t="shared" si="44"/>
        <v>0</v>
      </c>
      <c r="E374" s="31">
        <f t="shared" si="48"/>
        <v>0</v>
      </c>
      <c r="F374" s="23">
        <f t="shared" si="45"/>
        <v>0</v>
      </c>
      <c r="G374" s="40">
        <f t="shared" si="49"/>
        <v>0</v>
      </c>
      <c r="H374" s="32">
        <f t="shared" si="50"/>
        <v>0</v>
      </c>
      <c r="I374" s="32">
        <f t="shared" si="51"/>
        <v>0</v>
      </c>
      <c r="J374" s="64"/>
      <c r="M374" s="2">
        <v>27</v>
      </c>
    </row>
    <row r="375" spans="2:13" x14ac:dyDescent="0.2">
      <c r="B375" s="20">
        <f t="shared" si="46"/>
        <v>317</v>
      </c>
      <c r="C375" s="59">
        <f t="shared" si="47"/>
        <v>0</v>
      </c>
      <c r="D375" s="21">
        <f t="shared" si="44"/>
        <v>0</v>
      </c>
      <c r="E375" s="31">
        <f t="shared" si="48"/>
        <v>0</v>
      </c>
      <c r="F375" s="23">
        <f t="shared" si="45"/>
        <v>0</v>
      </c>
      <c r="G375" s="40">
        <f t="shared" si="49"/>
        <v>0</v>
      </c>
      <c r="H375" s="32">
        <f t="shared" si="50"/>
        <v>0</v>
      </c>
      <c r="I375" s="32">
        <f t="shared" si="51"/>
        <v>0</v>
      </c>
      <c r="J375" s="64"/>
      <c r="M375" s="2">
        <v>27</v>
      </c>
    </row>
    <row r="376" spans="2:13" x14ac:dyDescent="0.2">
      <c r="B376" s="20">
        <f t="shared" si="46"/>
        <v>318</v>
      </c>
      <c r="C376" s="59">
        <f t="shared" si="47"/>
        <v>0</v>
      </c>
      <c r="D376" s="21">
        <f t="shared" si="44"/>
        <v>0</v>
      </c>
      <c r="E376" s="31">
        <f t="shared" si="48"/>
        <v>0</v>
      </c>
      <c r="F376" s="23">
        <f t="shared" si="45"/>
        <v>0</v>
      </c>
      <c r="G376" s="40">
        <f t="shared" si="49"/>
        <v>0</v>
      </c>
      <c r="H376" s="32">
        <f t="shared" si="50"/>
        <v>0</v>
      </c>
      <c r="I376" s="32">
        <f t="shared" si="51"/>
        <v>0</v>
      </c>
      <c r="J376" s="64"/>
      <c r="M376" s="2">
        <v>27</v>
      </c>
    </row>
    <row r="377" spans="2:13" x14ac:dyDescent="0.2">
      <c r="B377" s="20">
        <f t="shared" si="46"/>
        <v>319</v>
      </c>
      <c r="C377" s="59">
        <f t="shared" si="47"/>
        <v>0</v>
      </c>
      <c r="D377" s="21">
        <f t="shared" si="44"/>
        <v>0</v>
      </c>
      <c r="E377" s="31">
        <f t="shared" si="48"/>
        <v>0</v>
      </c>
      <c r="F377" s="23">
        <f t="shared" si="45"/>
        <v>0</v>
      </c>
      <c r="G377" s="40">
        <f t="shared" si="49"/>
        <v>0</v>
      </c>
      <c r="H377" s="32">
        <f t="shared" si="50"/>
        <v>0</v>
      </c>
      <c r="I377" s="32">
        <f t="shared" si="51"/>
        <v>0</v>
      </c>
      <c r="J377" s="64"/>
      <c r="M377" s="2">
        <v>27</v>
      </c>
    </row>
    <row r="378" spans="2:13" x14ac:dyDescent="0.2">
      <c r="B378" s="20">
        <f t="shared" si="46"/>
        <v>320</v>
      </c>
      <c r="C378" s="59">
        <f t="shared" si="47"/>
        <v>0</v>
      </c>
      <c r="D378" s="21">
        <f t="shared" si="44"/>
        <v>0</v>
      </c>
      <c r="E378" s="31">
        <f t="shared" si="48"/>
        <v>0</v>
      </c>
      <c r="F378" s="23">
        <f t="shared" si="45"/>
        <v>0</v>
      </c>
      <c r="G378" s="40">
        <f t="shared" si="49"/>
        <v>0</v>
      </c>
      <c r="H378" s="32">
        <f t="shared" si="50"/>
        <v>0</v>
      </c>
      <c r="I378" s="32">
        <f t="shared" si="51"/>
        <v>0</v>
      </c>
      <c r="J378" s="64"/>
      <c r="M378" s="2">
        <v>27</v>
      </c>
    </row>
    <row r="379" spans="2:13" x14ac:dyDescent="0.2">
      <c r="B379" s="20">
        <f t="shared" si="46"/>
        <v>321</v>
      </c>
      <c r="C379" s="59">
        <f t="shared" si="47"/>
        <v>0</v>
      </c>
      <c r="D379" s="21">
        <f t="shared" si="44"/>
        <v>0</v>
      </c>
      <c r="E379" s="31">
        <f t="shared" si="48"/>
        <v>0</v>
      </c>
      <c r="F379" s="23">
        <f t="shared" si="45"/>
        <v>0</v>
      </c>
      <c r="G379" s="40">
        <f t="shared" si="49"/>
        <v>0</v>
      </c>
      <c r="H379" s="32">
        <f t="shared" si="50"/>
        <v>0</v>
      </c>
      <c r="I379" s="32">
        <f t="shared" si="51"/>
        <v>0</v>
      </c>
      <c r="J379" s="64"/>
      <c r="M379" s="2">
        <v>27</v>
      </c>
    </row>
    <row r="380" spans="2:13" x14ac:dyDescent="0.2">
      <c r="B380" s="20">
        <f t="shared" si="46"/>
        <v>322</v>
      </c>
      <c r="C380" s="59">
        <f t="shared" si="47"/>
        <v>0</v>
      </c>
      <c r="D380" s="21">
        <f t="shared" ref="D380:D418" si="52">C380-E380+J380</f>
        <v>0</v>
      </c>
      <c r="E380" s="31">
        <f t="shared" si="48"/>
        <v>0</v>
      </c>
      <c r="F380" s="23">
        <f t="shared" ref="F380:F418" si="53">D380+E380</f>
        <v>0</v>
      </c>
      <c r="G380" s="40">
        <f t="shared" si="49"/>
        <v>0</v>
      </c>
      <c r="H380" s="32">
        <f t="shared" si="50"/>
        <v>0</v>
      </c>
      <c r="I380" s="32">
        <f t="shared" si="51"/>
        <v>0</v>
      </c>
      <c r="J380" s="64"/>
      <c r="M380" s="2">
        <v>27</v>
      </c>
    </row>
    <row r="381" spans="2:13" x14ac:dyDescent="0.2">
      <c r="B381" s="20">
        <f t="shared" ref="B381:B415" si="54">B380+1</f>
        <v>323</v>
      </c>
      <c r="C381" s="59">
        <f t="shared" ref="C381:C418" si="55">IF(G380&gt;$D$10, C380, G380+E381)</f>
        <v>0</v>
      </c>
      <c r="D381" s="21">
        <f t="shared" si="52"/>
        <v>0</v>
      </c>
      <c r="E381" s="31">
        <f t="shared" ref="E381:E418" si="56">IF(G380&gt;=0, G380*$D$5/12, 0)</f>
        <v>0</v>
      </c>
      <c r="F381" s="23">
        <f t="shared" si="53"/>
        <v>0</v>
      </c>
      <c r="G381" s="40">
        <f t="shared" ref="G381:G418" si="57">MAX(G380-D381, 0)</f>
        <v>0</v>
      </c>
      <c r="H381" s="32">
        <f t="shared" ref="H381:H418" si="58">IF(G380&gt;0, H380+E381, 0)</f>
        <v>0</v>
      </c>
      <c r="I381" s="32">
        <f t="shared" ref="I381:I418" si="59">IF(G380&gt;0, I380+D381, 0)</f>
        <v>0</v>
      </c>
      <c r="J381" s="64"/>
      <c r="M381" s="2">
        <v>27</v>
      </c>
    </row>
    <row r="382" spans="2:13" x14ac:dyDescent="0.2">
      <c r="B382" s="20">
        <f t="shared" si="54"/>
        <v>324</v>
      </c>
      <c r="C382" s="59">
        <f t="shared" si="55"/>
        <v>0</v>
      </c>
      <c r="D382" s="21">
        <f t="shared" si="52"/>
        <v>0</v>
      </c>
      <c r="E382" s="31">
        <f t="shared" si="56"/>
        <v>0</v>
      </c>
      <c r="F382" s="23">
        <f t="shared" si="53"/>
        <v>0</v>
      </c>
      <c r="G382" s="40">
        <f t="shared" si="57"/>
        <v>0</v>
      </c>
      <c r="H382" s="32">
        <f t="shared" si="58"/>
        <v>0</v>
      </c>
      <c r="I382" s="32">
        <f t="shared" si="59"/>
        <v>0</v>
      </c>
      <c r="J382" s="64">
        <f>IF(E381&gt;0, J370, 0)*(1+D17)</f>
        <v>0</v>
      </c>
      <c r="M382" s="2">
        <v>27</v>
      </c>
    </row>
    <row r="383" spans="2:13" x14ac:dyDescent="0.2">
      <c r="B383" s="20">
        <f t="shared" si="54"/>
        <v>325</v>
      </c>
      <c r="C383" s="59">
        <f>IF(G382&gt;$D$10, C382, G382+E383)*(1+D18)</f>
        <v>0</v>
      </c>
      <c r="D383" s="21">
        <f t="shared" si="52"/>
        <v>0</v>
      </c>
      <c r="E383" s="31">
        <f t="shared" si="56"/>
        <v>0</v>
      </c>
      <c r="F383" s="23">
        <f t="shared" si="53"/>
        <v>0</v>
      </c>
      <c r="G383" s="40">
        <f t="shared" si="57"/>
        <v>0</v>
      </c>
      <c r="H383" s="32">
        <f t="shared" si="58"/>
        <v>0</v>
      </c>
      <c r="I383" s="32">
        <f t="shared" si="59"/>
        <v>0</v>
      </c>
      <c r="J383" s="64"/>
      <c r="M383" s="2">
        <v>28</v>
      </c>
    </row>
    <row r="384" spans="2:13" x14ac:dyDescent="0.2">
      <c r="B384" s="20">
        <f t="shared" si="54"/>
        <v>326</v>
      </c>
      <c r="C384" s="59">
        <f t="shared" si="55"/>
        <v>0</v>
      </c>
      <c r="D384" s="21">
        <f t="shared" si="52"/>
        <v>0</v>
      </c>
      <c r="E384" s="31">
        <f t="shared" si="56"/>
        <v>0</v>
      </c>
      <c r="F384" s="23">
        <f t="shared" si="53"/>
        <v>0</v>
      </c>
      <c r="G384" s="40">
        <f t="shared" si="57"/>
        <v>0</v>
      </c>
      <c r="H384" s="32">
        <f t="shared" si="58"/>
        <v>0</v>
      </c>
      <c r="I384" s="32">
        <f t="shared" si="59"/>
        <v>0</v>
      </c>
      <c r="J384" s="64"/>
      <c r="M384" s="2">
        <v>28</v>
      </c>
    </row>
    <row r="385" spans="2:13" x14ac:dyDescent="0.2">
      <c r="B385" s="20">
        <f t="shared" si="54"/>
        <v>327</v>
      </c>
      <c r="C385" s="59">
        <f t="shared" si="55"/>
        <v>0</v>
      </c>
      <c r="D385" s="21">
        <f t="shared" si="52"/>
        <v>0</v>
      </c>
      <c r="E385" s="31">
        <f t="shared" si="56"/>
        <v>0</v>
      </c>
      <c r="F385" s="23">
        <f t="shared" si="53"/>
        <v>0</v>
      </c>
      <c r="G385" s="40">
        <f t="shared" si="57"/>
        <v>0</v>
      </c>
      <c r="H385" s="32">
        <f t="shared" si="58"/>
        <v>0</v>
      </c>
      <c r="I385" s="32">
        <f t="shared" si="59"/>
        <v>0</v>
      </c>
      <c r="J385" s="64"/>
      <c r="M385" s="2">
        <v>28</v>
      </c>
    </row>
    <row r="386" spans="2:13" x14ac:dyDescent="0.2">
      <c r="B386" s="20">
        <f t="shared" si="54"/>
        <v>328</v>
      </c>
      <c r="C386" s="59">
        <f t="shared" si="55"/>
        <v>0</v>
      </c>
      <c r="D386" s="21">
        <f t="shared" si="52"/>
        <v>0</v>
      </c>
      <c r="E386" s="31">
        <f t="shared" si="56"/>
        <v>0</v>
      </c>
      <c r="F386" s="23">
        <f t="shared" si="53"/>
        <v>0</v>
      </c>
      <c r="G386" s="40">
        <f t="shared" si="57"/>
        <v>0</v>
      </c>
      <c r="H386" s="32">
        <f t="shared" si="58"/>
        <v>0</v>
      </c>
      <c r="I386" s="32">
        <f t="shared" si="59"/>
        <v>0</v>
      </c>
      <c r="J386" s="64"/>
      <c r="M386" s="2">
        <v>28</v>
      </c>
    </row>
    <row r="387" spans="2:13" x14ac:dyDescent="0.2">
      <c r="B387" s="20">
        <f t="shared" si="54"/>
        <v>329</v>
      </c>
      <c r="C387" s="59">
        <f t="shared" si="55"/>
        <v>0</v>
      </c>
      <c r="D387" s="21">
        <f t="shared" si="52"/>
        <v>0</v>
      </c>
      <c r="E387" s="31">
        <f t="shared" si="56"/>
        <v>0</v>
      </c>
      <c r="F387" s="23">
        <f t="shared" si="53"/>
        <v>0</v>
      </c>
      <c r="G387" s="40">
        <f t="shared" si="57"/>
        <v>0</v>
      </c>
      <c r="H387" s="32">
        <f t="shared" si="58"/>
        <v>0</v>
      </c>
      <c r="I387" s="32">
        <f t="shared" si="59"/>
        <v>0</v>
      </c>
      <c r="J387" s="64"/>
      <c r="M387" s="2">
        <v>28</v>
      </c>
    </row>
    <row r="388" spans="2:13" x14ac:dyDescent="0.2">
      <c r="B388" s="20">
        <f t="shared" si="54"/>
        <v>330</v>
      </c>
      <c r="C388" s="59">
        <f t="shared" si="55"/>
        <v>0</v>
      </c>
      <c r="D388" s="21">
        <f t="shared" si="52"/>
        <v>0</v>
      </c>
      <c r="E388" s="31">
        <f t="shared" si="56"/>
        <v>0</v>
      </c>
      <c r="F388" s="23">
        <f t="shared" si="53"/>
        <v>0</v>
      </c>
      <c r="G388" s="40">
        <f t="shared" si="57"/>
        <v>0</v>
      </c>
      <c r="H388" s="32">
        <f t="shared" si="58"/>
        <v>0</v>
      </c>
      <c r="I388" s="32">
        <f t="shared" si="59"/>
        <v>0</v>
      </c>
      <c r="J388" s="64"/>
      <c r="M388" s="2">
        <v>28</v>
      </c>
    </row>
    <row r="389" spans="2:13" x14ac:dyDescent="0.2">
      <c r="B389" s="20">
        <f t="shared" si="54"/>
        <v>331</v>
      </c>
      <c r="C389" s="59">
        <f t="shared" si="55"/>
        <v>0</v>
      </c>
      <c r="D389" s="21">
        <f t="shared" si="52"/>
        <v>0</v>
      </c>
      <c r="E389" s="31">
        <f t="shared" si="56"/>
        <v>0</v>
      </c>
      <c r="F389" s="23">
        <f t="shared" si="53"/>
        <v>0</v>
      </c>
      <c r="G389" s="40">
        <f t="shared" si="57"/>
        <v>0</v>
      </c>
      <c r="H389" s="32">
        <f t="shared" si="58"/>
        <v>0</v>
      </c>
      <c r="I389" s="32">
        <f t="shared" si="59"/>
        <v>0</v>
      </c>
      <c r="J389" s="64"/>
      <c r="M389" s="2">
        <v>28</v>
      </c>
    </row>
    <row r="390" spans="2:13" x14ac:dyDescent="0.2">
      <c r="B390" s="20">
        <f t="shared" si="54"/>
        <v>332</v>
      </c>
      <c r="C390" s="59">
        <f t="shared" si="55"/>
        <v>0</v>
      </c>
      <c r="D390" s="21">
        <f t="shared" si="52"/>
        <v>0</v>
      </c>
      <c r="E390" s="31">
        <f t="shared" si="56"/>
        <v>0</v>
      </c>
      <c r="F390" s="23">
        <f t="shared" si="53"/>
        <v>0</v>
      </c>
      <c r="G390" s="40">
        <f t="shared" si="57"/>
        <v>0</v>
      </c>
      <c r="H390" s="32">
        <f t="shared" si="58"/>
        <v>0</v>
      </c>
      <c r="I390" s="32">
        <f t="shared" si="59"/>
        <v>0</v>
      </c>
      <c r="J390" s="64"/>
      <c r="M390" s="2">
        <v>28</v>
      </c>
    </row>
    <row r="391" spans="2:13" x14ac:dyDescent="0.2">
      <c r="B391" s="20">
        <f t="shared" si="54"/>
        <v>333</v>
      </c>
      <c r="C391" s="59">
        <f t="shared" si="55"/>
        <v>0</v>
      </c>
      <c r="D391" s="21">
        <f t="shared" si="52"/>
        <v>0</v>
      </c>
      <c r="E391" s="31">
        <f t="shared" si="56"/>
        <v>0</v>
      </c>
      <c r="F391" s="23">
        <f t="shared" si="53"/>
        <v>0</v>
      </c>
      <c r="G391" s="40">
        <f t="shared" si="57"/>
        <v>0</v>
      </c>
      <c r="H391" s="32">
        <f t="shared" si="58"/>
        <v>0</v>
      </c>
      <c r="I391" s="32">
        <f t="shared" si="59"/>
        <v>0</v>
      </c>
      <c r="J391" s="64"/>
      <c r="M391" s="2">
        <v>28</v>
      </c>
    </row>
    <row r="392" spans="2:13" x14ac:dyDescent="0.2">
      <c r="B392" s="20">
        <f t="shared" si="54"/>
        <v>334</v>
      </c>
      <c r="C392" s="59">
        <f t="shared" si="55"/>
        <v>0</v>
      </c>
      <c r="D392" s="21">
        <f t="shared" si="52"/>
        <v>0</v>
      </c>
      <c r="E392" s="31">
        <f t="shared" si="56"/>
        <v>0</v>
      </c>
      <c r="F392" s="23">
        <f t="shared" si="53"/>
        <v>0</v>
      </c>
      <c r="G392" s="40">
        <f t="shared" si="57"/>
        <v>0</v>
      </c>
      <c r="H392" s="32">
        <f t="shared" si="58"/>
        <v>0</v>
      </c>
      <c r="I392" s="32">
        <f t="shared" si="59"/>
        <v>0</v>
      </c>
      <c r="J392" s="64"/>
      <c r="M392" s="2">
        <v>28</v>
      </c>
    </row>
    <row r="393" spans="2:13" x14ac:dyDescent="0.2">
      <c r="B393" s="20">
        <f t="shared" si="54"/>
        <v>335</v>
      </c>
      <c r="C393" s="59">
        <f t="shared" si="55"/>
        <v>0</v>
      </c>
      <c r="D393" s="21">
        <f t="shared" si="52"/>
        <v>0</v>
      </c>
      <c r="E393" s="31">
        <f t="shared" si="56"/>
        <v>0</v>
      </c>
      <c r="F393" s="23">
        <f t="shared" si="53"/>
        <v>0</v>
      </c>
      <c r="G393" s="40">
        <f t="shared" si="57"/>
        <v>0</v>
      </c>
      <c r="H393" s="32">
        <f t="shared" si="58"/>
        <v>0</v>
      </c>
      <c r="I393" s="32">
        <f t="shared" si="59"/>
        <v>0</v>
      </c>
      <c r="J393" s="64"/>
      <c r="M393" s="2">
        <v>28</v>
      </c>
    </row>
    <row r="394" spans="2:13" x14ac:dyDescent="0.2">
      <c r="B394" s="20">
        <f t="shared" si="54"/>
        <v>336</v>
      </c>
      <c r="C394" s="59">
        <f t="shared" si="55"/>
        <v>0</v>
      </c>
      <c r="D394" s="21">
        <f t="shared" si="52"/>
        <v>0</v>
      </c>
      <c r="E394" s="31">
        <f t="shared" si="56"/>
        <v>0</v>
      </c>
      <c r="F394" s="23">
        <f t="shared" si="53"/>
        <v>0</v>
      </c>
      <c r="G394" s="40">
        <f t="shared" si="57"/>
        <v>0</v>
      </c>
      <c r="H394" s="32">
        <f t="shared" si="58"/>
        <v>0</v>
      </c>
      <c r="I394" s="32">
        <f t="shared" si="59"/>
        <v>0</v>
      </c>
      <c r="J394" s="64">
        <f>IF(E393&gt;0, J382, 0)*(1+D17)</f>
        <v>0</v>
      </c>
      <c r="M394" s="2">
        <v>28</v>
      </c>
    </row>
    <row r="395" spans="2:13" x14ac:dyDescent="0.2">
      <c r="B395" s="20">
        <f t="shared" si="54"/>
        <v>337</v>
      </c>
      <c r="C395" s="59">
        <f>IF(G394&gt;$D$10, C394, G394+E395)*(1+D18)</f>
        <v>0</v>
      </c>
      <c r="D395" s="21">
        <f t="shared" si="52"/>
        <v>0</v>
      </c>
      <c r="E395" s="31">
        <f t="shared" si="56"/>
        <v>0</v>
      </c>
      <c r="F395" s="23">
        <f t="shared" si="53"/>
        <v>0</v>
      </c>
      <c r="G395" s="40">
        <f t="shared" si="57"/>
        <v>0</v>
      </c>
      <c r="H395" s="32">
        <f t="shared" si="58"/>
        <v>0</v>
      </c>
      <c r="I395" s="32">
        <f t="shared" si="59"/>
        <v>0</v>
      </c>
      <c r="J395" s="64"/>
      <c r="M395" s="2">
        <v>29</v>
      </c>
    </row>
    <row r="396" spans="2:13" x14ac:dyDescent="0.2">
      <c r="B396" s="20">
        <f t="shared" si="54"/>
        <v>338</v>
      </c>
      <c r="C396" s="59">
        <f t="shared" si="55"/>
        <v>0</v>
      </c>
      <c r="D396" s="21">
        <f t="shared" si="52"/>
        <v>0</v>
      </c>
      <c r="E396" s="31">
        <f t="shared" si="56"/>
        <v>0</v>
      </c>
      <c r="F396" s="23">
        <f t="shared" si="53"/>
        <v>0</v>
      </c>
      <c r="G396" s="40">
        <f t="shared" si="57"/>
        <v>0</v>
      </c>
      <c r="H396" s="32">
        <f t="shared" si="58"/>
        <v>0</v>
      </c>
      <c r="I396" s="32">
        <f t="shared" si="59"/>
        <v>0</v>
      </c>
      <c r="J396" s="64"/>
      <c r="M396" s="2">
        <v>29</v>
      </c>
    </row>
    <row r="397" spans="2:13" x14ac:dyDescent="0.2">
      <c r="B397" s="20">
        <f t="shared" si="54"/>
        <v>339</v>
      </c>
      <c r="C397" s="59">
        <f t="shared" si="55"/>
        <v>0</v>
      </c>
      <c r="D397" s="21">
        <f t="shared" si="52"/>
        <v>0</v>
      </c>
      <c r="E397" s="31">
        <f t="shared" si="56"/>
        <v>0</v>
      </c>
      <c r="F397" s="23">
        <f t="shared" si="53"/>
        <v>0</v>
      </c>
      <c r="G397" s="40">
        <f t="shared" si="57"/>
        <v>0</v>
      </c>
      <c r="H397" s="32">
        <f t="shared" si="58"/>
        <v>0</v>
      </c>
      <c r="I397" s="32">
        <f t="shared" si="59"/>
        <v>0</v>
      </c>
      <c r="J397" s="64"/>
      <c r="M397" s="2">
        <v>29</v>
      </c>
    </row>
    <row r="398" spans="2:13" x14ac:dyDescent="0.2">
      <c r="B398" s="20">
        <f t="shared" si="54"/>
        <v>340</v>
      </c>
      <c r="C398" s="59">
        <f t="shared" si="55"/>
        <v>0</v>
      </c>
      <c r="D398" s="21">
        <f t="shared" si="52"/>
        <v>0</v>
      </c>
      <c r="E398" s="31">
        <f t="shared" si="56"/>
        <v>0</v>
      </c>
      <c r="F398" s="23">
        <f t="shared" si="53"/>
        <v>0</v>
      </c>
      <c r="G398" s="40">
        <f t="shared" si="57"/>
        <v>0</v>
      </c>
      <c r="H398" s="32">
        <f t="shared" si="58"/>
        <v>0</v>
      </c>
      <c r="I398" s="32">
        <f t="shared" si="59"/>
        <v>0</v>
      </c>
      <c r="J398" s="64"/>
      <c r="M398" s="2">
        <v>29</v>
      </c>
    </row>
    <row r="399" spans="2:13" x14ac:dyDescent="0.2">
      <c r="B399" s="20">
        <f t="shared" si="54"/>
        <v>341</v>
      </c>
      <c r="C399" s="59">
        <f t="shared" si="55"/>
        <v>0</v>
      </c>
      <c r="D399" s="21">
        <f t="shared" si="52"/>
        <v>0</v>
      </c>
      <c r="E399" s="31">
        <f t="shared" si="56"/>
        <v>0</v>
      </c>
      <c r="F399" s="23">
        <f t="shared" si="53"/>
        <v>0</v>
      </c>
      <c r="G399" s="40">
        <f t="shared" si="57"/>
        <v>0</v>
      </c>
      <c r="H399" s="32">
        <f t="shared" si="58"/>
        <v>0</v>
      </c>
      <c r="I399" s="32">
        <f t="shared" si="59"/>
        <v>0</v>
      </c>
      <c r="J399" s="64"/>
      <c r="M399" s="2">
        <v>29</v>
      </c>
    </row>
    <row r="400" spans="2:13" x14ac:dyDescent="0.2">
      <c r="B400" s="20">
        <f t="shared" si="54"/>
        <v>342</v>
      </c>
      <c r="C400" s="59">
        <f t="shared" si="55"/>
        <v>0</v>
      </c>
      <c r="D400" s="21">
        <f t="shared" si="52"/>
        <v>0</v>
      </c>
      <c r="E400" s="31">
        <f t="shared" si="56"/>
        <v>0</v>
      </c>
      <c r="F400" s="23">
        <f t="shared" si="53"/>
        <v>0</v>
      </c>
      <c r="G400" s="40">
        <f t="shared" si="57"/>
        <v>0</v>
      </c>
      <c r="H400" s="32">
        <f t="shared" si="58"/>
        <v>0</v>
      </c>
      <c r="I400" s="32">
        <f t="shared" si="59"/>
        <v>0</v>
      </c>
      <c r="J400" s="64"/>
      <c r="M400" s="2">
        <v>29</v>
      </c>
    </row>
    <row r="401" spans="2:13" x14ac:dyDescent="0.2">
      <c r="B401" s="20">
        <f t="shared" si="54"/>
        <v>343</v>
      </c>
      <c r="C401" s="59">
        <f t="shared" si="55"/>
        <v>0</v>
      </c>
      <c r="D401" s="21">
        <f t="shared" si="52"/>
        <v>0</v>
      </c>
      <c r="E401" s="31">
        <f t="shared" si="56"/>
        <v>0</v>
      </c>
      <c r="F401" s="23">
        <f t="shared" si="53"/>
        <v>0</v>
      </c>
      <c r="G401" s="40">
        <f t="shared" si="57"/>
        <v>0</v>
      </c>
      <c r="H401" s="32">
        <f t="shared" si="58"/>
        <v>0</v>
      </c>
      <c r="I401" s="32">
        <f t="shared" si="59"/>
        <v>0</v>
      </c>
      <c r="J401" s="64"/>
      <c r="M401" s="2">
        <v>29</v>
      </c>
    </row>
    <row r="402" spans="2:13" x14ac:dyDescent="0.2">
      <c r="B402" s="20">
        <f t="shared" si="54"/>
        <v>344</v>
      </c>
      <c r="C402" s="59">
        <f t="shared" si="55"/>
        <v>0</v>
      </c>
      <c r="D402" s="21">
        <f t="shared" si="52"/>
        <v>0</v>
      </c>
      <c r="E402" s="31">
        <f t="shared" si="56"/>
        <v>0</v>
      </c>
      <c r="F402" s="23">
        <f t="shared" si="53"/>
        <v>0</v>
      </c>
      <c r="G402" s="40">
        <f t="shared" si="57"/>
        <v>0</v>
      </c>
      <c r="H402" s="32">
        <f t="shared" si="58"/>
        <v>0</v>
      </c>
      <c r="I402" s="32">
        <f t="shared" si="59"/>
        <v>0</v>
      </c>
      <c r="J402" s="64"/>
      <c r="M402" s="2">
        <v>29</v>
      </c>
    </row>
    <row r="403" spans="2:13" x14ac:dyDescent="0.2">
      <c r="B403" s="20">
        <f t="shared" si="54"/>
        <v>345</v>
      </c>
      <c r="C403" s="59">
        <f t="shared" si="55"/>
        <v>0</v>
      </c>
      <c r="D403" s="21">
        <f t="shared" si="52"/>
        <v>0</v>
      </c>
      <c r="E403" s="31">
        <f t="shared" si="56"/>
        <v>0</v>
      </c>
      <c r="F403" s="23">
        <f t="shared" si="53"/>
        <v>0</v>
      </c>
      <c r="G403" s="40">
        <f t="shared" si="57"/>
        <v>0</v>
      </c>
      <c r="H403" s="32">
        <f t="shared" si="58"/>
        <v>0</v>
      </c>
      <c r="I403" s="32">
        <f t="shared" si="59"/>
        <v>0</v>
      </c>
      <c r="J403" s="64"/>
      <c r="M403" s="2">
        <v>29</v>
      </c>
    </row>
    <row r="404" spans="2:13" x14ac:dyDescent="0.2">
      <c r="B404" s="20">
        <f t="shared" si="54"/>
        <v>346</v>
      </c>
      <c r="C404" s="59">
        <f t="shared" si="55"/>
        <v>0</v>
      </c>
      <c r="D404" s="21">
        <f t="shared" si="52"/>
        <v>0</v>
      </c>
      <c r="E404" s="31">
        <f t="shared" si="56"/>
        <v>0</v>
      </c>
      <c r="F404" s="23">
        <f t="shared" si="53"/>
        <v>0</v>
      </c>
      <c r="G404" s="40">
        <f t="shared" si="57"/>
        <v>0</v>
      </c>
      <c r="H404" s="32">
        <f t="shared" si="58"/>
        <v>0</v>
      </c>
      <c r="I404" s="32">
        <f t="shared" si="59"/>
        <v>0</v>
      </c>
      <c r="J404" s="64"/>
      <c r="M404" s="2">
        <v>29</v>
      </c>
    </row>
    <row r="405" spans="2:13" x14ac:dyDescent="0.2">
      <c r="B405" s="20">
        <f t="shared" si="54"/>
        <v>347</v>
      </c>
      <c r="C405" s="59">
        <f t="shared" si="55"/>
        <v>0</v>
      </c>
      <c r="D405" s="21">
        <f t="shared" si="52"/>
        <v>0</v>
      </c>
      <c r="E405" s="31">
        <f t="shared" si="56"/>
        <v>0</v>
      </c>
      <c r="F405" s="23">
        <f t="shared" si="53"/>
        <v>0</v>
      </c>
      <c r="G405" s="40">
        <f t="shared" si="57"/>
        <v>0</v>
      </c>
      <c r="H405" s="32">
        <f t="shared" si="58"/>
        <v>0</v>
      </c>
      <c r="I405" s="32">
        <f t="shared" si="59"/>
        <v>0</v>
      </c>
      <c r="J405" s="64"/>
      <c r="M405" s="2">
        <v>29</v>
      </c>
    </row>
    <row r="406" spans="2:13" x14ac:dyDescent="0.2">
      <c r="B406" s="20">
        <f t="shared" si="54"/>
        <v>348</v>
      </c>
      <c r="C406" s="59">
        <f t="shared" si="55"/>
        <v>0</v>
      </c>
      <c r="D406" s="21">
        <f t="shared" si="52"/>
        <v>0</v>
      </c>
      <c r="E406" s="31">
        <f t="shared" si="56"/>
        <v>0</v>
      </c>
      <c r="F406" s="23">
        <f t="shared" si="53"/>
        <v>0</v>
      </c>
      <c r="G406" s="40">
        <f t="shared" si="57"/>
        <v>0</v>
      </c>
      <c r="H406" s="32">
        <f t="shared" si="58"/>
        <v>0</v>
      </c>
      <c r="I406" s="32">
        <f t="shared" si="59"/>
        <v>0</v>
      </c>
      <c r="J406" s="64">
        <f>IF(E405&gt;0, J394, 0)*(1+D17)</f>
        <v>0</v>
      </c>
      <c r="M406" s="2">
        <v>29</v>
      </c>
    </row>
    <row r="407" spans="2:13" x14ac:dyDescent="0.2">
      <c r="B407" s="20">
        <f t="shared" si="54"/>
        <v>349</v>
      </c>
      <c r="C407" s="59">
        <f>IF(G406&gt;$D$10, C406, G406+E407)*(1+D18)</f>
        <v>0</v>
      </c>
      <c r="D407" s="21">
        <f t="shared" si="52"/>
        <v>0</v>
      </c>
      <c r="E407" s="31">
        <f t="shared" si="56"/>
        <v>0</v>
      </c>
      <c r="F407" s="23">
        <f t="shared" si="53"/>
        <v>0</v>
      </c>
      <c r="G407" s="40">
        <f t="shared" si="57"/>
        <v>0</v>
      </c>
      <c r="H407" s="32">
        <f t="shared" si="58"/>
        <v>0</v>
      </c>
      <c r="I407" s="32">
        <f t="shared" si="59"/>
        <v>0</v>
      </c>
      <c r="J407" s="64"/>
      <c r="M407" s="2">
        <v>30</v>
      </c>
    </row>
    <row r="408" spans="2:13" x14ac:dyDescent="0.2">
      <c r="B408" s="20">
        <f t="shared" si="54"/>
        <v>350</v>
      </c>
      <c r="C408" s="59">
        <f t="shared" si="55"/>
        <v>0</v>
      </c>
      <c r="D408" s="21">
        <f t="shared" si="52"/>
        <v>0</v>
      </c>
      <c r="E408" s="31">
        <f t="shared" si="56"/>
        <v>0</v>
      </c>
      <c r="F408" s="23">
        <f t="shared" si="53"/>
        <v>0</v>
      </c>
      <c r="G408" s="40">
        <f t="shared" si="57"/>
        <v>0</v>
      </c>
      <c r="H408" s="32">
        <f t="shared" si="58"/>
        <v>0</v>
      </c>
      <c r="I408" s="32">
        <f t="shared" si="59"/>
        <v>0</v>
      </c>
      <c r="J408" s="64"/>
      <c r="M408" s="2">
        <v>30</v>
      </c>
    </row>
    <row r="409" spans="2:13" x14ac:dyDescent="0.2">
      <c r="B409" s="20">
        <f t="shared" si="54"/>
        <v>351</v>
      </c>
      <c r="C409" s="59">
        <f t="shared" si="55"/>
        <v>0</v>
      </c>
      <c r="D409" s="21">
        <f t="shared" si="52"/>
        <v>0</v>
      </c>
      <c r="E409" s="31">
        <f t="shared" si="56"/>
        <v>0</v>
      </c>
      <c r="F409" s="23">
        <f t="shared" si="53"/>
        <v>0</v>
      </c>
      <c r="G409" s="40">
        <f t="shared" si="57"/>
        <v>0</v>
      </c>
      <c r="H409" s="32">
        <f t="shared" si="58"/>
        <v>0</v>
      </c>
      <c r="I409" s="32">
        <f t="shared" si="59"/>
        <v>0</v>
      </c>
      <c r="J409" s="64"/>
      <c r="M409" s="2">
        <v>30</v>
      </c>
    </row>
    <row r="410" spans="2:13" x14ac:dyDescent="0.2">
      <c r="B410" s="20">
        <f t="shared" si="54"/>
        <v>352</v>
      </c>
      <c r="C410" s="59">
        <f t="shared" si="55"/>
        <v>0</v>
      </c>
      <c r="D410" s="21">
        <f t="shared" si="52"/>
        <v>0</v>
      </c>
      <c r="E410" s="31">
        <f t="shared" si="56"/>
        <v>0</v>
      </c>
      <c r="F410" s="23">
        <f t="shared" si="53"/>
        <v>0</v>
      </c>
      <c r="G410" s="40">
        <f t="shared" si="57"/>
        <v>0</v>
      </c>
      <c r="H410" s="32">
        <f t="shared" si="58"/>
        <v>0</v>
      </c>
      <c r="I410" s="32">
        <f t="shared" si="59"/>
        <v>0</v>
      </c>
      <c r="J410" s="64"/>
      <c r="M410" s="2">
        <v>30</v>
      </c>
    </row>
    <row r="411" spans="2:13" x14ac:dyDescent="0.2">
      <c r="B411" s="20">
        <f t="shared" si="54"/>
        <v>353</v>
      </c>
      <c r="C411" s="59">
        <f t="shared" si="55"/>
        <v>0</v>
      </c>
      <c r="D411" s="21">
        <f t="shared" si="52"/>
        <v>0</v>
      </c>
      <c r="E411" s="31">
        <f t="shared" si="56"/>
        <v>0</v>
      </c>
      <c r="F411" s="23">
        <f t="shared" si="53"/>
        <v>0</v>
      </c>
      <c r="G411" s="40">
        <f t="shared" si="57"/>
        <v>0</v>
      </c>
      <c r="H411" s="32">
        <f t="shared" si="58"/>
        <v>0</v>
      </c>
      <c r="I411" s="32">
        <f t="shared" si="59"/>
        <v>0</v>
      </c>
      <c r="J411" s="64"/>
      <c r="M411" s="2">
        <v>30</v>
      </c>
    </row>
    <row r="412" spans="2:13" x14ac:dyDescent="0.2">
      <c r="B412" s="20">
        <f t="shared" si="54"/>
        <v>354</v>
      </c>
      <c r="C412" s="59">
        <f t="shared" si="55"/>
        <v>0</v>
      </c>
      <c r="D412" s="21">
        <f t="shared" si="52"/>
        <v>0</v>
      </c>
      <c r="E412" s="31">
        <f t="shared" si="56"/>
        <v>0</v>
      </c>
      <c r="F412" s="23">
        <f t="shared" si="53"/>
        <v>0</v>
      </c>
      <c r="G412" s="40">
        <f t="shared" si="57"/>
        <v>0</v>
      </c>
      <c r="H412" s="32">
        <f t="shared" si="58"/>
        <v>0</v>
      </c>
      <c r="I412" s="32">
        <f t="shared" si="59"/>
        <v>0</v>
      </c>
      <c r="J412" s="64"/>
      <c r="M412" s="2">
        <v>30</v>
      </c>
    </row>
    <row r="413" spans="2:13" x14ac:dyDescent="0.2">
      <c r="B413" s="20">
        <f t="shared" si="54"/>
        <v>355</v>
      </c>
      <c r="C413" s="59">
        <f t="shared" si="55"/>
        <v>0</v>
      </c>
      <c r="D413" s="21">
        <f t="shared" si="52"/>
        <v>0</v>
      </c>
      <c r="E413" s="31">
        <f t="shared" si="56"/>
        <v>0</v>
      </c>
      <c r="F413" s="23">
        <f t="shared" si="53"/>
        <v>0</v>
      </c>
      <c r="G413" s="40">
        <f t="shared" si="57"/>
        <v>0</v>
      </c>
      <c r="H413" s="32">
        <f t="shared" si="58"/>
        <v>0</v>
      </c>
      <c r="I413" s="32">
        <f t="shared" si="59"/>
        <v>0</v>
      </c>
      <c r="J413" s="64"/>
      <c r="M413" s="2">
        <v>30</v>
      </c>
    </row>
    <row r="414" spans="2:13" x14ac:dyDescent="0.2">
      <c r="B414" s="20">
        <f t="shared" si="54"/>
        <v>356</v>
      </c>
      <c r="C414" s="59">
        <f t="shared" si="55"/>
        <v>0</v>
      </c>
      <c r="D414" s="21">
        <f t="shared" si="52"/>
        <v>0</v>
      </c>
      <c r="E414" s="31">
        <f t="shared" si="56"/>
        <v>0</v>
      </c>
      <c r="F414" s="23">
        <f t="shared" si="53"/>
        <v>0</v>
      </c>
      <c r="G414" s="40">
        <f t="shared" si="57"/>
        <v>0</v>
      </c>
      <c r="H414" s="32">
        <f t="shared" si="58"/>
        <v>0</v>
      </c>
      <c r="I414" s="32">
        <f t="shared" si="59"/>
        <v>0</v>
      </c>
      <c r="J414" s="64"/>
      <c r="M414" s="2">
        <v>30</v>
      </c>
    </row>
    <row r="415" spans="2:13" x14ac:dyDescent="0.2">
      <c r="B415" s="20">
        <f t="shared" si="54"/>
        <v>357</v>
      </c>
      <c r="C415" s="59">
        <f t="shared" si="55"/>
        <v>0</v>
      </c>
      <c r="D415" s="21">
        <f t="shared" si="52"/>
        <v>0</v>
      </c>
      <c r="E415" s="31">
        <f t="shared" si="56"/>
        <v>0</v>
      </c>
      <c r="F415" s="23">
        <f t="shared" si="53"/>
        <v>0</v>
      </c>
      <c r="G415" s="40">
        <f t="shared" si="57"/>
        <v>0</v>
      </c>
      <c r="H415" s="32">
        <f t="shared" si="58"/>
        <v>0</v>
      </c>
      <c r="I415" s="32">
        <f t="shared" si="59"/>
        <v>0</v>
      </c>
      <c r="J415" s="64"/>
      <c r="M415" s="2">
        <v>30</v>
      </c>
    </row>
    <row r="416" spans="2:13" x14ac:dyDescent="0.2">
      <c r="B416" s="20">
        <f>B415+1</f>
        <v>358</v>
      </c>
      <c r="C416" s="59">
        <f t="shared" si="55"/>
        <v>0</v>
      </c>
      <c r="D416" s="21">
        <f t="shared" si="52"/>
        <v>0</v>
      </c>
      <c r="E416" s="31">
        <f t="shared" si="56"/>
        <v>0</v>
      </c>
      <c r="F416" s="23">
        <f t="shared" si="53"/>
        <v>0</v>
      </c>
      <c r="G416" s="40">
        <f t="shared" si="57"/>
        <v>0</v>
      </c>
      <c r="H416" s="32">
        <f t="shared" si="58"/>
        <v>0</v>
      </c>
      <c r="I416" s="32">
        <f>IF(G415&gt;0, I415+D416, 0)</f>
        <v>0</v>
      </c>
      <c r="J416" s="64"/>
      <c r="M416" s="2">
        <v>30</v>
      </c>
    </row>
    <row r="417" spans="2:13" x14ac:dyDescent="0.2">
      <c r="B417" s="20">
        <f t="shared" ref="B417:B418" si="60">B416+1</f>
        <v>359</v>
      </c>
      <c r="C417" s="59">
        <f t="shared" si="55"/>
        <v>0</v>
      </c>
      <c r="D417" s="21">
        <f t="shared" si="52"/>
        <v>0</v>
      </c>
      <c r="E417" s="31">
        <f t="shared" si="56"/>
        <v>0</v>
      </c>
      <c r="F417" s="23">
        <f t="shared" si="53"/>
        <v>0</v>
      </c>
      <c r="G417" s="40">
        <f t="shared" si="57"/>
        <v>0</v>
      </c>
      <c r="H417" s="32">
        <f t="shared" si="58"/>
        <v>0</v>
      </c>
      <c r="I417" s="32">
        <f t="shared" si="59"/>
        <v>0</v>
      </c>
      <c r="J417" s="64"/>
      <c r="M417" s="2">
        <v>30</v>
      </c>
    </row>
    <row r="418" spans="2:13" x14ac:dyDescent="0.2">
      <c r="B418" s="20">
        <f t="shared" si="60"/>
        <v>360</v>
      </c>
      <c r="C418" s="59">
        <f t="shared" si="55"/>
        <v>0</v>
      </c>
      <c r="D418" s="21">
        <f t="shared" si="52"/>
        <v>0</v>
      </c>
      <c r="E418" s="31">
        <f t="shared" si="56"/>
        <v>0</v>
      </c>
      <c r="F418" s="23">
        <f t="shared" si="53"/>
        <v>0</v>
      </c>
      <c r="G418" s="40">
        <f t="shared" si="57"/>
        <v>0</v>
      </c>
      <c r="H418" s="32">
        <f t="shared" si="58"/>
        <v>0</v>
      </c>
      <c r="I418" s="32">
        <f t="shared" si="59"/>
        <v>0</v>
      </c>
      <c r="J418" s="64"/>
      <c r="M418" s="2">
        <v>30</v>
      </c>
    </row>
    <row r="419" spans="2:13" s="30" customFormat="1" ht="16" thickBot="1" x14ac:dyDescent="0.25">
      <c r="B419" s="25" t="s">
        <v>14</v>
      </c>
      <c r="C419" s="26">
        <f>SUM(C59:C418)</f>
        <v>12078406.251931967</v>
      </c>
      <c r="D419" s="26">
        <f>SUM(D59:D418)</f>
        <v>5000000.0000000019</v>
      </c>
      <c r="E419" s="27">
        <f t="shared" ref="E419:F419" si="61">SUM(E59:E418)</f>
        <v>7078406.2519319616</v>
      </c>
      <c r="F419" s="28">
        <f t="shared" si="61"/>
        <v>12078406.251931967</v>
      </c>
      <c r="G419" s="41"/>
      <c r="H419" s="29"/>
      <c r="I419" s="29"/>
      <c r="J419" s="65">
        <f t="shared" ref="J419" si="62">SUM(J59:J418)</f>
        <v>0</v>
      </c>
    </row>
    <row r="420" spans="2:13" ht="16" thickTop="1" x14ac:dyDescent="0.2"/>
  </sheetData>
  <sheetProtection algorithmName="SHA-512" hashValue="tscCHeljprH8sUAd9LZ6U3VnblX8QByEp9MAfU+HXIN2GesueeN7FMgMbI4JnCvovuF3q1rjeQkdgGdGy5eVow==" saltValue="ld5eKV9I4RLtW5GfrRxZTQ==" spinCount="100000" sheet="1" selectLockedCells="1"/>
  <mergeCells count="17">
    <mergeCell ref="B15:C15"/>
    <mergeCell ref="B17:C17"/>
    <mergeCell ref="I22:J22"/>
    <mergeCell ref="I57:J57"/>
    <mergeCell ref="G1:H1"/>
    <mergeCell ref="G57:H57"/>
    <mergeCell ref="B3:C3"/>
    <mergeCell ref="B10:C10"/>
    <mergeCell ref="B13:C13"/>
    <mergeCell ref="G22:H22"/>
    <mergeCell ref="B9:C9"/>
    <mergeCell ref="B4:C4"/>
    <mergeCell ref="B5:C5"/>
    <mergeCell ref="B6:C6"/>
    <mergeCell ref="B8:C8"/>
    <mergeCell ref="B16:C16"/>
    <mergeCell ref="B18:C18"/>
  </mergeCells>
  <pageMargins left="0.7" right="0.7" top="0.75" bottom="0.75" header="0.3" footer="0.3"/>
  <pageSetup orientation="portrait" horizontalDpi="200" verticalDpi="200" r:id="rId1"/>
  <ignoredErrors>
    <ignoredError sqref="J70 J82 J94 J106 J118 J130 J142 J154 J166 J178 J190 J202 J214 J226 J238 J250 J262 J274 J286 J298 J310 J322 J334 J346 J358 J370 J382 J394 J406" unlockedFormula="1"/>
    <ignoredError sqref="C71 C83 C95 C107 C119 C131 C143 C155 C167 C179 C191 C203 C215 C227 C239 C251 C263 C275 C287 C299 C311 C323 C335 C347 C359 C371 C383 C395 C40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G16"/>
  <sheetViews>
    <sheetView zoomScaleNormal="100" workbookViewId="0">
      <selection activeCell="E5" sqref="E5"/>
    </sheetView>
  </sheetViews>
  <sheetFormatPr baseColWidth="10" defaultColWidth="8.83203125" defaultRowHeight="15" x14ac:dyDescent="0.2"/>
  <cols>
    <col min="2" max="2" width="9.33203125" customWidth="1"/>
    <col min="3" max="3" width="9.83203125" customWidth="1"/>
    <col min="4" max="4" width="45" bestFit="1" customWidth="1"/>
    <col min="5" max="5" width="19.83203125" customWidth="1"/>
    <col min="6" max="6" width="17" customWidth="1"/>
    <col min="7" max="7" width="19.33203125" bestFit="1" customWidth="1"/>
  </cols>
  <sheetData>
    <row r="4" spans="4:7" ht="29" x14ac:dyDescent="0.35">
      <c r="D4" s="43" t="s">
        <v>0</v>
      </c>
      <c r="E4" s="44">
        <v>100000</v>
      </c>
    </row>
    <row r="5" spans="4:7" ht="29" x14ac:dyDescent="0.35">
      <c r="D5" s="43" t="s">
        <v>26</v>
      </c>
      <c r="E5" s="45">
        <v>0.11</v>
      </c>
    </row>
    <row r="6" spans="4:7" ht="29" x14ac:dyDescent="0.35">
      <c r="D6" s="43" t="s">
        <v>28</v>
      </c>
      <c r="E6" s="46">
        <v>20</v>
      </c>
    </row>
    <row r="7" spans="4:7" ht="29" x14ac:dyDescent="0.35">
      <c r="D7" s="47"/>
      <c r="E7" s="47"/>
    </row>
    <row r="8" spans="4:7" ht="29" x14ac:dyDescent="0.35">
      <c r="D8" s="43" t="s">
        <v>27</v>
      </c>
      <c r="E8" s="48">
        <f>PMT(E5/12, E6*12, E4)</f>
        <v>-1032.1883923760568</v>
      </c>
    </row>
    <row r="9" spans="4:7" ht="29" x14ac:dyDescent="0.35">
      <c r="D9" s="47"/>
      <c r="E9" s="47"/>
    </row>
    <row r="10" spans="4:7" s="55" customFormat="1" ht="25" x14ac:dyDescent="0.3">
      <c r="D10" s="55" t="s">
        <v>32</v>
      </c>
      <c r="E10" s="56" t="s">
        <v>31</v>
      </c>
      <c r="F10" s="55" t="s">
        <v>30</v>
      </c>
      <c r="G10" s="55" t="s">
        <v>29</v>
      </c>
    </row>
    <row r="11" spans="4:7" ht="29" x14ac:dyDescent="0.35">
      <c r="D11" s="52" t="s">
        <v>33</v>
      </c>
      <c r="E11" s="49">
        <v>3000</v>
      </c>
      <c r="F11" s="47">
        <v>500000</v>
      </c>
      <c r="G11" s="47">
        <f>E11*F11/100000</f>
        <v>15000</v>
      </c>
    </row>
    <row r="12" spans="4:7" ht="29" x14ac:dyDescent="0.35">
      <c r="D12" s="53" t="s">
        <v>34</v>
      </c>
      <c r="E12" s="50">
        <v>2000</v>
      </c>
      <c r="F12" s="47">
        <v>500000</v>
      </c>
      <c r="G12" s="47">
        <f t="shared" ref="G12:G13" si="0">E12*F12/100000</f>
        <v>10000</v>
      </c>
    </row>
    <row r="13" spans="4:7" ht="29" x14ac:dyDescent="0.35">
      <c r="D13" s="54" t="s">
        <v>35</v>
      </c>
      <c r="E13" s="51">
        <v>1000</v>
      </c>
      <c r="F13" s="47">
        <v>5000000</v>
      </c>
      <c r="G13" s="47">
        <f t="shared" si="0"/>
        <v>50000</v>
      </c>
    </row>
    <row r="15" spans="4:7" ht="29" x14ac:dyDescent="0.35">
      <c r="D15" s="47"/>
    </row>
    <row r="16" spans="4:7" ht="29" x14ac:dyDescent="0.35">
      <c r="D16" s="4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EMI Calculator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Mukul Malik</cp:lastModifiedBy>
  <dcterms:created xsi:type="dcterms:W3CDTF">2015-01-06T06:21:51Z</dcterms:created>
  <dcterms:modified xsi:type="dcterms:W3CDTF">2023-12-16T11:32:33Z</dcterms:modified>
</cp:coreProperties>
</file>